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FF9C7D75-85F4-45D3-86B9-E3911F2E3E77}" xr6:coauthVersionLast="47" xr6:coauthVersionMax="47" xr10:uidLastSave="{00000000-0000-0000-0000-000000000000}"/>
  <bookViews>
    <workbookView xWindow="1244" yWindow="0" windowWidth="11244" windowHeight="13213" xr2:uid="{31052666-7C25-4B27-9BF4-E02A09C96E4D}"/>
  </bookViews>
  <sheets>
    <sheet name="（四半月単位）従事日誌202604" sheetId="69" r:id="rId1"/>
    <sheet name="（四半月単位）従事日誌202605 " sheetId="68" r:id="rId2"/>
    <sheet name="（四半月単位）従事日誌202606" sheetId="70" r:id="rId3"/>
    <sheet name="（四半月単位）従事日誌202607" sheetId="71" r:id="rId4"/>
    <sheet name="（四半月単位）従事日誌202608" sheetId="72" r:id="rId5"/>
    <sheet name="（四半月単位）従事日誌202609" sheetId="73" r:id="rId6"/>
    <sheet name="（四半月単位）従事日誌202610" sheetId="75" r:id="rId7"/>
    <sheet name="（四半月単位）従事日誌202611" sheetId="76" r:id="rId8"/>
    <sheet name="（四半月単位）従事日誌202612" sheetId="77" r:id="rId9"/>
    <sheet name="（四半月単位）従事日誌202701" sheetId="78" r:id="rId10"/>
    <sheet name="（四半月単位）従事日誌202702" sheetId="79" r:id="rId11"/>
    <sheet name="（四半月単位）従事日誌202703" sheetId="80" r:id="rId12"/>
  </sheets>
  <definedNames>
    <definedName name="_xlnm.Print_Area" localSheetId="0">'（四半月単位）従事日誌202604'!$A$1:$Q$51</definedName>
    <definedName name="_xlnm.Print_Area" localSheetId="1">'（四半月単位）従事日誌202605 '!$A$1:$Q$51</definedName>
    <definedName name="_xlnm.Print_Area" localSheetId="2">'（四半月単位）従事日誌202606'!$A$1:$Q$51</definedName>
    <definedName name="_xlnm.Print_Area" localSheetId="3">'（四半月単位）従事日誌202607'!$A$1:$Q$51</definedName>
    <definedName name="_xlnm.Print_Area" localSheetId="4">'（四半月単位）従事日誌202608'!$A$1:$Q$51</definedName>
    <definedName name="_xlnm.Print_Area" localSheetId="5">'（四半月単位）従事日誌202609'!$A$1:$Q$51</definedName>
    <definedName name="_xlnm.Print_Area" localSheetId="6">'（四半月単位）従事日誌202610'!$A$1:$Q$51</definedName>
    <definedName name="_xlnm.Print_Area" localSheetId="7">'（四半月単位）従事日誌202611'!$A$1:$Q$51</definedName>
    <definedName name="_xlnm.Print_Area" localSheetId="8">'（四半月単位）従事日誌202612'!$A$1:$Q$51</definedName>
    <definedName name="_xlnm.Print_Area" localSheetId="9">'（四半月単位）従事日誌202701'!$A$1:$Q$51</definedName>
    <definedName name="_xlnm.Print_Area" localSheetId="10">'（四半月単位）従事日誌202702'!$A$1:$Q$51</definedName>
    <definedName name="_xlnm.Print_Area" localSheetId="11">'（四半月単位）従事日誌202703'!$A$1:$Q$51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43" i="80" l="1" a="1"/>
  <c r="AB43" i="80" s="1"/>
  <c r="AB42" i="80"/>
  <c r="AB42" i="80" a="1"/>
  <c r="AB41" i="80" a="1"/>
  <c r="AB41" i="80" s="1"/>
  <c r="AB40" i="80" a="1"/>
  <c r="AB40" i="80" s="1"/>
  <c r="AB39" i="80" a="1"/>
  <c r="AB39" i="80" s="1"/>
  <c r="AB38" i="80" a="1"/>
  <c r="AB38" i="80" s="1"/>
  <c r="AB37" i="80" a="1"/>
  <c r="AB37" i="80" s="1"/>
  <c r="AB36" i="80" a="1"/>
  <c r="AB36" i="80" s="1"/>
  <c r="AB35" i="80" a="1"/>
  <c r="AB35" i="80" s="1"/>
  <c r="AB34" i="80"/>
  <c r="AB34" i="80" a="1"/>
  <c r="AB33" i="80" a="1"/>
  <c r="AB33" i="80" s="1"/>
  <c r="AB32" i="80" a="1"/>
  <c r="AB32" i="80" s="1"/>
  <c r="AB31" i="80" a="1"/>
  <c r="AB31" i="80" s="1"/>
  <c r="AB30" i="80" a="1"/>
  <c r="AB30" i="80" s="1"/>
  <c r="AB29" i="80" a="1"/>
  <c r="AB29" i="80" s="1"/>
  <c r="AB28" i="80" a="1"/>
  <c r="AB28" i="80" s="1"/>
  <c r="AB27" i="80" a="1"/>
  <c r="AB27" i="80" s="1"/>
  <c r="AB26" i="80"/>
  <c r="AB26" i="80" a="1"/>
  <c r="AB25" i="80" a="1"/>
  <c r="AB25" i="80" s="1"/>
  <c r="AB24" i="80" a="1"/>
  <c r="AB24" i="80" s="1"/>
  <c r="AB23" i="80" a="1"/>
  <c r="AB23" i="80" s="1"/>
  <c r="AB22" i="80" a="1"/>
  <c r="AB22" i="80" s="1"/>
  <c r="AB21" i="80" a="1"/>
  <c r="AB21" i="80" s="1"/>
  <c r="AB20" i="80" a="1"/>
  <c r="AB20" i="80" s="1"/>
  <c r="AB19" i="80" a="1"/>
  <c r="AB19" i="80" s="1"/>
  <c r="AB18" i="80"/>
  <c r="AB18" i="80" a="1"/>
  <c r="AB17" i="80" a="1"/>
  <c r="AB17" i="80" s="1"/>
  <c r="AB16" i="80" a="1"/>
  <c r="AB16" i="80" s="1"/>
  <c r="AB15" i="80" a="1"/>
  <c r="AB15" i="80" s="1"/>
  <c r="AB14" i="80" a="1"/>
  <c r="AB14" i="80" s="1"/>
  <c r="AB13" i="80" a="1"/>
  <c r="AB13" i="80" s="1"/>
  <c r="AB43" i="79" a="1"/>
  <c r="AB43" i="79" s="1"/>
  <c r="AB42" i="79"/>
  <c r="AB42" i="79" a="1"/>
  <c r="AB41" i="79" a="1"/>
  <c r="AB41" i="79" s="1"/>
  <c r="AB40" i="79" a="1"/>
  <c r="AB40" i="79" s="1"/>
  <c r="AB39" i="79" a="1"/>
  <c r="AB39" i="79" s="1"/>
  <c r="AB38" i="79" a="1"/>
  <c r="AB38" i="79" s="1"/>
  <c r="AB37" i="79" a="1"/>
  <c r="AB37" i="79" s="1"/>
  <c r="AB36" i="79" a="1"/>
  <c r="AB36" i="79" s="1"/>
  <c r="AB35" i="79" a="1"/>
  <c r="AB35" i="79" s="1"/>
  <c r="AB34" i="79"/>
  <c r="AB34" i="79" a="1"/>
  <c r="AB33" i="79" a="1"/>
  <c r="AB33" i="79" s="1"/>
  <c r="AB32" i="79" a="1"/>
  <c r="AB32" i="79" s="1"/>
  <c r="AB31" i="79" a="1"/>
  <c r="AB31" i="79" s="1"/>
  <c r="AB30" i="79" a="1"/>
  <c r="AB30" i="79" s="1"/>
  <c r="AB29" i="79" a="1"/>
  <c r="AB29" i="79" s="1"/>
  <c r="AB28" i="79" a="1"/>
  <c r="AB28" i="79" s="1"/>
  <c r="AB27" i="79" a="1"/>
  <c r="AB27" i="79" s="1"/>
  <c r="AB26" i="79"/>
  <c r="AB26" i="79" a="1"/>
  <c r="AB25" i="79" a="1"/>
  <c r="AB25" i="79" s="1"/>
  <c r="AB24" i="79" a="1"/>
  <c r="AB24" i="79" s="1"/>
  <c r="AB23" i="79" a="1"/>
  <c r="AB23" i="79" s="1"/>
  <c r="AB22" i="79" a="1"/>
  <c r="AB22" i="79" s="1"/>
  <c r="AB21" i="79" a="1"/>
  <c r="AB21" i="79" s="1"/>
  <c r="AB20" i="79" a="1"/>
  <c r="AB20" i="79" s="1"/>
  <c r="AB19" i="79" a="1"/>
  <c r="AB19" i="79" s="1"/>
  <c r="AB18" i="79"/>
  <c r="AB18" i="79" a="1"/>
  <c r="AB17" i="79" a="1"/>
  <c r="AB17" i="79" s="1"/>
  <c r="AB16" i="79" a="1"/>
  <c r="AB16" i="79" s="1"/>
  <c r="AB15" i="79" a="1"/>
  <c r="AB15" i="79" s="1"/>
  <c r="AB14" i="79" a="1"/>
  <c r="AB14" i="79" s="1"/>
  <c r="AB13" i="79" a="1"/>
  <c r="AB13" i="79" s="1"/>
  <c r="AB43" i="78" a="1"/>
  <c r="AB43" i="78" s="1"/>
  <c r="AB42" i="78" a="1"/>
  <c r="AB42" i="78" s="1"/>
  <c r="AB41" i="78" a="1"/>
  <c r="AB41" i="78" s="1"/>
  <c r="AB40" i="78" a="1"/>
  <c r="AB40" i="78" s="1"/>
  <c r="AB39" i="78"/>
  <c r="AB39" i="78" a="1"/>
  <c r="AB38" i="78" a="1"/>
  <c r="AB38" i="78" s="1"/>
  <c r="AB37" i="78" a="1"/>
  <c r="AB37" i="78" s="1"/>
  <c r="AB36" i="78" a="1"/>
  <c r="AB36" i="78" s="1"/>
  <c r="AB35" i="78" a="1"/>
  <c r="AB35" i="78" s="1"/>
  <c r="AB34" i="78" a="1"/>
  <c r="AB34" i="78" s="1"/>
  <c r="AB33" i="78" a="1"/>
  <c r="AB33" i="78" s="1"/>
  <c r="AB32" i="78" a="1"/>
  <c r="AB32" i="78" s="1"/>
  <c r="AB31" i="78"/>
  <c r="AB31" i="78" a="1"/>
  <c r="AB30" i="78" a="1"/>
  <c r="AB30" i="78" s="1"/>
  <c r="AB29" i="78" a="1"/>
  <c r="AB29" i="78" s="1"/>
  <c r="AB28" i="78" a="1"/>
  <c r="AB28" i="78" s="1"/>
  <c r="AB27" i="78" a="1"/>
  <c r="AB27" i="78" s="1"/>
  <c r="AB26" i="78" a="1"/>
  <c r="AB26" i="78" s="1"/>
  <c r="AB25" i="78" a="1"/>
  <c r="AB25" i="78" s="1"/>
  <c r="AB24" i="78" a="1"/>
  <c r="AB24" i="78" s="1"/>
  <c r="AB23" i="78"/>
  <c r="AB23" i="78" a="1"/>
  <c r="AB22" i="78" a="1"/>
  <c r="AB22" i="78" s="1"/>
  <c r="AB21" i="78" a="1"/>
  <c r="AB21" i="78" s="1"/>
  <c r="AB20" i="78" a="1"/>
  <c r="AB20" i="78" s="1"/>
  <c r="AB19" i="78" a="1"/>
  <c r="AB19" i="78" s="1"/>
  <c r="AB18" i="78" a="1"/>
  <c r="AB18" i="78" s="1"/>
  <c r="AB17" i="78" a="1"/>
  <c r="AB17" i="78" s="1"/>
  <c r="AB16" i="78" a="1"/>
  <c r="AB16" i="78" s="1"/>
  <c r="AB15" i="78"/>
  <c r="AB15" i="78" a="1"/>
  <c r="AB14" i="78" a="1"/>
  <c r="AB14" i="78" s="1"/>
  <c r="AB13" i="78" a="1"/>
  <c r="AB13" i="78" s="1"/>
  <c r="AB43" i="77" a="1"/>
  <c r="AB43" i="77" s="1"/>
  <c r="AB42" i="77" a="1"/>
  <c r="AB42" i="77" s="1"/>
  <c r="AB41" i="77" a="1"/>
  <c r="AB41" i="77" s="1"/>
  <c r="AB40" i="77" a="1"/>
  <c r="AB40" i="77" s="1"/>
  <c r="AB39" i="77" a="1"/>
  <c r="AB39" i="77" s="1"/>
  <c r="AB38" i="77" a="1"/>
  <c r="AB38" i="77" s="1"/>
  <c r="AB37" i="77" a="1"/>
  <c r="AB37" i="77" s="1"/>
  <c r="AB36" i="77" a="1"/>
  <c r="AB36" i="77" s="1"/>
  <c r="AB35" i="77" a="1"/>
  <c r="AB35" i="77" s="1"/>
  <c r="AB34" i="77" a="1"/>
  <c r="AB34" i="77" s="1"/>
  <c r="AB33" i="77" a="1"/>
  <c r="AB33" i="77" s="1"/>
  <c r="AB32" i="77" a="1"/>
  <c r="AB32" i="77" s="1"/>
  <c r="AB31" i="77" a="1"/>
  <c r="AB31" i="77" s="1"/>
  <c r="AB30" i="77" a="1"/>
  <c r="AB30" i="77" s="1"/>
  <c r="AB29" i="77" a="1"/>
  <c r="AB29" i="77" s="1"/>
  <c r="AB28" i="77" a="1"/>
  <c r="AB28" i="77" s="1"/>
  <c r="AB27" i="77" a="1"/>
  <c r="AB27" i="77" s="1"/>
  <c r="AB26" i="77" a="1"/>
  <c r="AB26" i="77" s="1"/>
  <c r="AB25" i="77" a="1"/>
  <c r="AB25" i="77" s="1"/>
  <c r="AB24" i="77" a="1"/>
  <c r="AB24" i="77" s="1"/>
  <c r="AB23" i="77" a="1"/>
  <c r="AB23" i="77" s="1"/>
  <c r="AB22" i="77" a="1"/>
  <c r="AB22" i="77" s="1"/>
  <c r="AB21" i="77" a="1"/>
  <c r="AB21" i="77" s="1"/>
  <c r="AB20" i="77" a="1"/>
  <c r="AB20" i="77" s="1"/>
  <c r="AB19" i="77" a="1"/>
  <c r="AB19" i="77" s="1"/>
  <c r="AB18" i="77" a="1"/>
  <c r="AB18" i="77" s="1"/>
  <c r="AB17" i="77" a="1"/>
  <c r="AB17" i="77" s="1"/>
  <c r="AB16" i="77" a="1"/>
  <c r="AB16" i="77" s="1"/>
  <c r="AB15" i="77" a="1"/>
  <c r="AB15" i="77" s="1"/>
  <c r="AB14" i="77" a="1"/>
  <c r="AB14" i="77" s="1"/>
  <c r="AB13" i="77" a="1"/>
  <c r="AB13" i="77" s="1"/>
  <c r="AB43" i="76" a="1"/>
  <c r="AB43" i="76" s="1"/>
  <c r="AB42" i="76" a="1"/>
  <c r="AB42" i="76" s="1"/>
  <c r="AB41" i="76" a="1"/>
  <c r="AB41" i="76" s="1"/>
  <c r="AB40" i="76" a="1"/>
  <c r="AB40" i="76" s="1"/>
  <c r="AB39" i="76"/>
  <c r="AB39" i="76" a="1"/>
  <c r="AB38" i="76" a="1"/>
  <c r="AB38" i="76" s="1"/>
  <c r="AB37" i="76" a="1"/>
  <c r="AB37" i="76" s="1"/>
  <c r="AB36" i="76" a="1"/>
  <c r="AB36" i="76" s="1"/>
  <c r="AB35" i="76" a="1"/>
  <c r="AB35" i="76" s="1"/>
  <c r="AB34" i="76" a="1"/>
  <c r="AB34" i="76" s="1"/>
  <c r="AB33" i="76" a="1"/>
  <c r="AB33" i="76" s="1"/>
  <c r="AB32" i="76" a="1"/>
  <c r="AB32" i="76" s="1"/>
  <c r="AB31" i="76"/>
  <c r="AB31" i="76" a="1"/>
  <c r="AB30" i="76" a="1"/>
  <c r="AB30" i="76" s="1"/>
  <c r="AB29" i="76" a="1"/>
  <c r="AB29" i="76" s="1"/>
  <c r="AB28" i="76" a="1"/>
  <c r="AB28" i="76" s="1"/>
  <c r="AB27" i="76" a="1"/>
  <c r="AB27" i="76" s="1"/>
  <c r="AB26" i="76" a="1"/>
  <c r="AB26" i="76" s="1"/>
  <c r="AB25" i="76" a="1"/>
  <c r="AB25" i="76" s="1"/>
  <c r="AB24" i="76" a="1"/>
  <c r="AB24" i="76" s="1"/>
  <c r="AB23" i="76"/>
  <c r="AB23" i="76" a="1"/>
  <c r="AB22" i="76" a="1"/>
  <c r="AB22" i="76" s="1"/>
  <c r="AB21" i="76" a="1"/>
  <c r="AB21" i="76" s="1"/>
  <c r="AB20" i="76" a="1"/>
  <c r="AB20" i="76" s="1"/>
  <c r="AB19" i="76" a="1"/>
  <c r="AB19" i="76" s="1"/>
  <c r="AB18" i="76" a="1"/>
  <c r="AB18" i="76" s="1"/>
  <c r="AB17" i="76" a="1"/>
  <c r="AB17" i="76" s="1"/>
  <c r="AB16" i="76" a="1"/>
  <c r="AB16" i="76" s="1"/>
  <c r="AB15" i="76"/>
  <c r="AB15" i="76" a="1"/>
  <c r="AB14" i="76" a="1"/>
  <c r="AB14" i="76" s="1"/>
  <c r="AB13" i="76" a="1"/>
  <c r="AB13" i="76" s="1"/>
  <c r="AB43" i="75" a="1"/>
  <c r="AB43" i="75" s="1"/>
  <c r="AB42" i="75" a="1"/>
  <c r="AB42" i="75" s="1"/>
  <c r="AB41" i="75" a="1"/>
  <c r="AB41" i="75" s="1"/>
  <c r="AB40" i="75" a="1"/>
  <c r="AB40" i="75" s="1"/>
  <c r="AB39" i="75" a="1"/>
  <c r="AB39" i="75" s="1"/>
  <c r="AB38" i="75" a="1"/>
  <c r="AB38" i="75" s="1"/>
  <c r="AB37" i="75" a="1"/>
  <c r="AB37" i="75" s="1"/>
  <c r="AB36" i="75" a="1"/>
  <c r="AB36" i="75" s="1"/>
  <c r="AB35" i="75" a="1"/>
  <c r="AB35" i="75" s="1"/>
  <c r="AB34" i="75" a="1"/>
  <c r="AB34" i="75" s="1"/>
  <c r="AB33" i="75" a="1"/>
  <c r="AB33" i="75" s="1"/>
  <c r="AB32" i="75" a="1"/>
  <c r="AB32" i="75" s="1"/>
  <c r="AB31" i="75" a="1"/>
  <c r="AB31" i="75" s="1"/>
  <c r="AB30" i="75" a="1"/>
  <c r="AB30" i="75" s="1"/>
  <c r="AB29" i="75" a="1"/>
  <c r="AB29" i="75" s="1"/>
  <c r="AB28" i="75" a="1"/>
  <c r="AB28" i="75" s="1"/>
  <c r="AB27" i="75" a="1"/>
  <c r="AB27" i="75" s="1"/>
  <c r="AB26" i="75" a="1"/>
  <c r="AB26" i="75" s="1"/>
  <c r="AB25" i="75" a="1"/>
  <c r="AB25" i="75" s="1"/>
  <c r="AB24" i="75" a="1"/>
  <c r="AB24" i="75" s="1"/>
  <c r="AB23" i="75" a="1"/>
  <c r="AB23" i="75" s="1"/>
  <c r="AB22" i="75" a="1"/>
  <c r="AB22" i="75" s="1"/>
  <c r="AB21" i="75" a="1"/>
  <c r="AB21" i="75" s="1"/>
  <c r="AB20" i="75" a="1"/>
  <c r="AB20" i="75" s="1"/>
  <c r="AB19" i="75" a="1"/>
  <c r="AB19" i="75" s="1"/>
  <c r="AB18" i="75" a="1"/>
  <c r="AB18" i="75" s="1"/>
  <c r="AB17" i="75" a="1"/>
  <c r="AB17" i="75" s="1"/>
  <c r="AB16" i="75" a="1"/>
  <c r="AB16" i="75" s="1"/>
  <c r="AB15" i="75" a="1"/>
  <c r="AB15" i="75" s="1"/>
  <c r="AB14" i="75" a="1"/>
  <c r="AB14" i="75" s="1"/>
  <c r="AB13" i="75" a="1"/>
  <c r="AB13" i="75" s="1"/>
  <c r="AB43" i="73" a="1"/>
  <c r="AB43" i="73" s="1"/>
  <c r="AB42" i="73" a="1"/>
  <c r="AB42" i="73" s="1"/>
  <c r="AB41" i="73" a="1"/>
  <c r="AB41" i="73" s="1"/>
  <c r="AB40" i="73" a="1"/>
  <c r="AB40" i="73" s="1"/>
  <c r="AB39" i="73"/>
  <c r="AB39" i="73" a="1"/>
  <c r="AB38" i="73" a="1"/>
  <c r="AB38" i="73" s="1"/>
  <c r="AB37" i="73" a="1"/>
  <c r="AB37" i="73" s="1"/>
  <c r="AB36" i="73" a="1"/>
  <c r="AB36" i="73" s="1"/>
  <c r="AB35" i="73" a="1"/>
  <c r="AB35" i="73" s="1"/>
  <c r="AB34" i="73" a="1"/>
  <c r="AB34" i="73" s="1"/>
  <c r="AB33" i="73" a="1"/>
  <c r="AB33" i="73" s="1"/>
  <c r="AB32" i="73" a="1"/>
  <c r="AB32" i="73" s="1"/>
  <c r="AB31" i="73"/>
  <c r="AB31" i="73" a="1"/>
  <c r="AB30" i="73" a="1"/>
  <c r="AB30" i="73" s="1"/>
  <c r="AB29" i="73" a="1"/>
  <c r="AB29" i="73" s="1"/>
  <c r="AB28" i="73" a="1"/>
  <c r="AB28" i="73" s="1"/>
  <c r="AB27" i="73" a="1"/>
  <c r="AB27" i="73" s="1"/>
  <c r="AB26" i="73" a="1"/>
  <c r="AB26" i="73" s="1"/>
  <c r="AB25" i="73" a="1"/>
  <c r="AB25" i="73" s="1"/>
  <c r="AB24" i="73" a="1"/>
  <c r="AB24" i="73" s="1"/>
  <c r="AB23" i="73"/>
  <c r="AB23" i="73" a="1"/>
  <c r="AB22" i="73" a="1"/>
  <c r="AB22" i="73" s="1"/>
  <c r="AB21" i="73" a="1"/>
  <c r="AB21" i="73" s="1"/>
  <c r="AB20" i="73" a="1"/>
  <c r="AB20" i="73" s="1"/>
  <c r="AB19" i="73" a="1"/>
  <c r="AB19" i="73" s="1"/>
  <c r="AB18" i="73" a="1"/>
  <c r="AB18" i="73" s="1"/>
  <c r="AB17" i="73" a="1"/>
  <c r="AB17" i="73" s="1"/>
  <c r="AB16" i="73" a="1"/>
  <c r="AB16" i="73" s="1"/>
  <c r="AB15" i="73"/>
  <c r="AB15" i="73" a="1"/>
  <c r="AB14" i="73" a="1"/>
  <c r="AB14" i="73" s="1"/>
  <c r="AB13" i="73" a="1"/>
  <c r="AB13" i="73" s="1"/>
  <c r="AB43" i="72" a="1"/>
  <c r="AB43" i="72" s="1"/>
  <c r="AB42" i="72" a="1"/>
  <c r="AB42" i="72" s="1"/>
  <c r="AB41" i="72" a="1"/>
  <c r="AB41" i="72" s="1"/>
  <c r="AB40" i="72" a="1"/>
  <c r="AB40" i="72" s="1"/>
  <c r="AB39" i="72"/>
  <c r="AB39" i="72" a="1"/>
  <c r="AB38" i="72" a="1"/>
  <c r="AB38" i="72" s="1"/>
  <c r="AB37" i="72" a="1"/>
  <c r="AB37" i="72" s="1"/>
  <c r="AB36" i="72" a="1"/>
  <c r="AB36" i="72" s="1"/>
  <c r="AB35" i="72" a="1"/>
  <c r="AB35" i="72" s="1"/>
  <c r="AB34" i="72" a="1"/>
  <c r="AB34" i="72" s="1"/>
  <c r="AB33" i="72" a="1"/>
  <c r="AB33" i="72" s="1"/>
  <c r="AB32" i="72" a="1"/>
  <c r="AB32" i="72" s="1"/>
  <c r="AB31" i="72"/>
  <c r="AB31" i="72" a="1"/>
  <c r="AB30" i="72" a="1"/>
  <c r="AB30" i="72" s="1"/>
  <c r="AB29" i="72" a="1"/>
  <c r="AB29" i="72" s="1"/>
  <c r="AB28" i="72" a="1"/>
  <c r="AB28" i="72" s="1"/>
  <c r="AB27" i="72" a="1"/>
  <c r="AB27" i="72" s="1"/>
  <c r="AB26" i="72" a="1"/>
  <c r="AB26" i="72" s="1"/>
  <c r="AB25" i="72" a="1"/>
  <c r="AB25" i="72" s="1"/>
  <c r="AB24" i="72" a="1"/>
  <c r="AB24" i="72" s="1"/>
  <c r="AB23" i="72"/>
  <c r="AB23" i="72" a="1"/>
  <c r="AB22" i="72" a="1"/>
  <c r="AB22" i="72" s="1"/>
  <c r="AB21" i="72" a="1"/>
  <c r="AB21" i="72" s="1"/>
  <c r="AB20" i="72" a="1"/>
  <c r="AB20" i="72" s="1"/>
  <c r="AB19" i="72" a="1"/>
  <c r="AB19" i="72" s="1"/>
  <c r="AB18" i="72" a="1"/>
  <c r="AB18" i="72" s="1"/>
  <c r="AB17" i="72" a="1"/>
  <c r="AB17" i="72" s="1"/>
  <c r="AB16" i="72" a="1"/>
  <c r="AB16" i="72" s="1"/>
  <c r="AB15" i="72"/>
  <c r="AB15" i="72" a="1"/>
  <c r="AB14" i="72" a="1"/>
  <c r="AB14" i="72" s="1"/>
  <c r="AB13" i="72" a="1"/>
  <c r="AB13" i="72" s="1"/>
  <c r="AB43" i="71" a="1"/>
  <c r="AB43" i="71" s="1"/>
  <c r="AB42" i="71" a="1"/>
  <c r="AB42" i="71" s="1"/>
  <c r="AB41" i="71" a="1"/>
  <c r="AB41" i="71" s="1"/>
  <c r="AB40" i="71" a="1"/>
  <c r="AB40" i="71" s="1"/>
  <c r="AB39" i="71"/>
  <c r="AB39" i="71" a="1"/>
  <c r="AB38" i="71" a="1"/>
  <c r="AB38" i="71" s="1"/>
  <c r="AB37" i="71" a="1"/>
  <c r="AB37" i="71" s="1"/>
  <c r="AB36" i="71"/>
  <c r="AB36" i="71" a="1"/>
  <c r="AB35" i="71" a="1"/>
  <c r="AB35" i="71" s="1"/>
  <c r="AB34" i="71" a="1"/>
  <c r="AB34" i="71" s="1"/>
  <c r="AB33" i="71" a="1"/>
  <c r="AB33" i="71" s="1"/>
  <c r="AB32" i="71" a="1"/>
  <c r="AB32" i="71" s="1"/>
  <c r="AB31" i="71"/>
  <c r="AB31" i="71" a="1"/>
  <c r="AB30" i="71" a="1"/>
  <c r="AB30" i="71" s="1"/>
  <c r="AB29" i="71"/>
  <c r="AB29" i="71" a="1"/>
  <c r="AB28" i="71" a="1"/>
  <c r="AB28" i="71" s="1"/>
  <c r="AB27" i="71" a="1"/>
  <c r="AB27" i="71" s="1"/>
  <c r="AB26" i="71" a="1"/>
  <c r="AB26" i="71" s="1"/>
  <c r="AB25" i="71" a="1"/>
  <c r="AB25" i="71" s="1"/>
  <c r="AB24" i="71" a="1"/>
  <c r="AB24" i="71" s="1"/>
  <c r="AB23" i="71"/>
  <c r="AB23" i="71" a="1"/>
  <c r="AB22" i="71" a="1"/>
  <c r="AB22" i="71" s="1"/>
  <c r="AB21" i="71"/>
  <c r="AB21" i="71" a="1"/>
  <c r="AB20" i="71" a="1"/>
  <c r="AB20" i="71" s="1"/>
  <c r="AB19" i="71" a="1"/>
  <c r="AB19" i="71" s="1"/>
  <c r="AB18" i="71" a="1"/>
  <c r="AB18" i="71" s="1"/>
  <c r="AB17" i="71" a="1"/>
  <c r="AB17" i="71" s="1"/>
  <c r="AB16" i="71" a="1"/>
  <c r="AB16" i="71" s="1"/>
  <c r="AB15" i="71"/>
  <c r="AB15" i="71" a="1"/>
  <c r="AB14" i="71" a="1"/>
  <c r="AB14" i="71" s="1"/>
  <c r="AB13" i="71" a="1"/>
  <c r="AB13" i="71" s="1"/>
  <c r="AB43" i="70" a="1"/>
  <c r="AB43" i="70" s="1"/>
  <c r="AB42" i="70" a="1"/>
  <c r="AB42" i="70" s="1"/>
  <c r="AB41" i="70" a="1"/>
  <c r="AB41" i="70" s="1"/>
  <c r="AB40" i="70" a="1"/>
  <c r="AB40" i="70" s="1"/>
  <c r="AB39" i="70" a="1"/>
  <c r="AB39" i="70" s="1"/>
  <c r="AB38" i="70" a="1"/>
  <c r="AB38" i="70" s="1"/>
  <c r="AB37" i="70" a="1"/>
  <c r="AB37" i="70" s="1"/>
  <c r="AB36" i="70" a="1"/>
  <c r="AB36" i="70" s="1"/>
  <c r="AB35" i="70" a="1"/>
  <c r="AB35" i="70" s="1"/>
  <c r="AB34" i="70" a="1"/>
  <c r="AB34" i="70" s="1"/>
  <c r="AB33" i="70" a="1"/>
  <c r="AB33" i="70" s="1"/>
  <c r="AB32" i="70" a="1"/>
  <c r="AB32" i="70" s="1"/>
  <c r="AB31" i="70" a="1"/>
  <c r="AB31" i="70" s="1"/>
  <c r="AB30" i="70" a="1"/>
  <c r="AB30" i="70" s="1"/>
  <c r="AB29" i="70" a="1"/>
  <c r="AB29" i="70" s="1"/>
  <c r="AB28" i="70" a="1"/>
  <c r="AB28" i="70" s="1"/>
  <c r="AB27" i="70" a="1"/>
  <c r="AB27" i="70" s="1"/>
  <c r="AB26" i="70" a="1"/>
  <c r="AB26" i="70" s="1"/>
  <c r="AB25" i="70" a="1"/>
  <c r="AB25" i="70" s="1"/>
  <c r="AB24" i="70" a="1"/>
  <c r="AB24" i="70" s="1"/>
  <c r="AB23" i="70" a="1"/>
  <c r="AB23" i="70" s="1"/>
  <c r="AB22" i="70" a="1"/>
  <c r="AB22" i="70" s="1"/>
  <c r="AB21" i="70" a="1"/>
  <c r="AB21" i="70" s="1"/>
  <c r="AB20" i="70" a="1"/>
  <c r="AB20" i="70" s="1"/>
  <c r="AB19" i="70" a="1"/>
  <c r="AB19" i="70" s="1"/>
  <c r="AB18" i="70" a="1"/>
  <c r="AB18" i="70" s="1"/>
  <c r="AB17" i="70" a="1"/>
  <c r="AB17" i="70" s="1"/>
  <c r="AB16" i="70" a="1"/>
  <c r="AB16" i="70" s="1"/>
  <c r="AB15" i="70" a="1"/>
  <c r="AB15" i="70" s="1"/>
  <c r="AB14" i="70" a="1"/>
  <c r="AB14" i="70" s="1"/>
  <c r="AB13" i="70" a="1"/>
  <c r="AB13" i="70" s="1"/>
  <c r="AB43" i="68" a="1"/>
  <c r="AB43" i="68" s="1"/>
  <c r="AB42" i="68"/>
  <c r="AB42" i="68" a="1"/>
  <c r="AB41" i="68" a="1"/>
  <c r="AB41" i="68" s="1"/>
  <c r="AB40" i="68" a="1"/>
  <c r="AB40" i="68" s="1"/>
  <c r="AB39" i="68"/>
  <c r="AB39" i="68" a="1"/>
  <c r="AB38" i="68" a="1"/>
  <c r="AB38" i="68" s="1"/>
  <c r="AB37" i="68" a="1"/>
  <c r="AB37" i="68" s="1"/>
  <c r="AB36" i="68" a="1"/>
  <c r="AB36" i="68" s="1"/>
  <c r="AB35" i="68" a="1"/>
  <c r="AB35" i="68" s="1"/>
  <c r="AB34" i="68"/>
  <c r="AB34" i="68" a="1"/>
  <c r="AB33" i="68" a="1"/>
  <c r="AB33" i="68" s="1"/>
  <c r="AB32" i="68" a="1"/>
  <c r="AB32" i="68" s="1"/>
  <c r="AB31" i="68"/>
  <c r="AB31" i="68" a="1"/>
  <c r="AB30" i="68" a="1"/>
  <c r="AB30" i="68" s="1"/>
  <c r="AB29" i="68" a="1"/>
  <c r="AB29" i="68" s="1"/>
  <c r="AB28" i="68" a="1"/>
  <c r="AB28" i="68" s="1"/>
  <c r="AB27" i="68" a="1"/>
  <c r="AB27" i="68" s="1"/>
  <c r="AB26" i="68"/>
  <c r="AB26" i="68" a="1"/>
  <c r="AB25" i="68" a="1"/>
  <c r="AB25" i="68" s="1"/>
  <c r="AB24" i="68" a="1"/>
  <c r="AB24" i="68" s="1"/>
  <c r="AB23" i="68"/>
  <c r="AB23" i="68" a="1"/>
  <c r="AB22" i="68" a="1"/>
  <c r="AB22" i="68" s="1"/>
  <c r="AB21" i="68" a="1"/>
  <c r="AB21" i="68" s="1"/>
  <c r="AB20" i="68" a="1"/>
  <c r="AB20" i="68" s="1"/>
  <c r="AB19" i="68" a="1"/>
  <c r="AB19" i="68" s="1"/>
  <c r="AB18" i="68"/>
  <c r="AB18" i="68" a="1"/>
  <c r="AB17" i="68" a="1"/>
  <c r="AB17" i="68" s="1"/>
  <c r="AB16" i="68" a="1"/>
  <c r="AB16" i="68" s="1"/>
  <c r="AB15" i="68"/>
  <c r="AB15" i="68" a="1"/>
  <c r="AB14" i="68" a="1"/>
  <c r="AB14" i="68" s="1"/>
  <c r="AB13" i="68" a="1"/>
  <c r="AB13" i="68" s="1"/>
  <c r="AB43" i="69" a="1"/>
  <c r="AB43" i="69" s="1"/>
  <c r="AB42" i="69" a="1"/>
  <c r="AB42" i="69" s="1"/>
  <c r="AB41" i="69" a="1"/>
  <c r="AB41" i="69" s="1"/>
  <c r="AB40" i="69" a="1"/>
  <c r="AB40" i="69" s="1"/>
  <c r="AB39" i="69" a="1"/>
  <c r="AB39" i="69" s="1"/>
  <c r="AB38" i="69" a="1"/>
  <c r="AB38" i="69" s="1"/>
  <c r="AB37" i="69" a="1"/>
  <c r="AB37" i="69" s="1"/>
  <c r="AB36" i="69" a="1"/>
  <c r="AB36" i="69" s="1"/>
  <c r="AB27" i="69" a="1"/>
  <c r="AB27" i="69" s="1"/>
  <c r="AB26" i="69" a="1"/>
  <c r="AB26" i="69" s="1"/>
  <c r="AB25" i="69" a="1"/>
  <c r="AB25" i="69" s="1"/>
  <c r="AB24" i="69" a="1"/>
  <c r="AB24" i="69" s="1"/>
  <c r="AB23" i="69" a="1"/>
  <c r="AB23" i="69" s="1"/>
  <c r="AB22" i="69" a="1"/>
  <c r="AB22" i="69" s="1"/>
  <c r="AB21" i="69" a="1"/>
  <c r="AB21" i="69" s="1"/>
  <c r="AB20" i="69" a="1"/>
  <c r="AB20" i="69" s="1"/>
  <c r="AB19" i="69" a="1"/>
  <c r="AB19" i="69" s="1"/>
  <c r="AB18" i="69" a="1"/>
  <c r="AB18" i="69" s="1"/>
  <c r="AB17" i="69" a="1"/>
  <c r="AB17" i="69" s="1"/>
  <c r="AB16" i="69" a="1"/>
  <c r="AB16" i="69" s="1"/>
  <c r="AB15" i="69" a="1"/>
  <c r="AB15" i="69" s="1"/>
  <c r="AB14" i="69" a="1"/>
  <c r="AB14" i="69" s="1"/>
  <c r="AB13" i="69" a="1"/>
  <c r="AB13" i="69" s="1"/>
  <c r="J90" i="79" l="1" a="1"/>
  <c r="J90" i="79"/>
  <c r="N83" i="79" a="1"/>
  <c r="N83" i="79" s="1"/>
  <c r="J222" i="80"/>
  <c r="M219" i="80"/>
  <c r="B218" i="80"/>
  <c r="J191" i="80"/>
  <c r="B187" i="80"/>
  <c r="J181" i="80"/>
  <c r="F181" i="80"/>
  <c r="H178" i="80"/>
  <c r="B178" i="80"/>
  <c r="H174" i="80"/>
  <c r="B174" i="80"/>
  <c r="B171" i="80"/>
  <c r="N163" i="80"/>
  <c r="K163" i="80"/>
  <c r="O160" i="80"/>
  <c r="J160" i="80"/>
  <c r="M157" i="80"/>
  <c r="B157" i="80"/>
  <c r="F156" i="80"/>
  <c r="B156" i="80"/>
  <c r="H138" i="80"/>
  <c r="B138" i="80"/>
  <c r="B133" i="80"/>
  <c r="O129" i="80"/>
  <c r="J129" i="80"/>
  <c r="B126" i="80"/>
  <c r="F125" i="80"/>
  <c r="B125" i="80"/>
  <c r="H107" i="80"/>
  <c r="B107" i="80"/>
  <c r="J102" i="80"/>
  <c r="B102" i="80"/>
  <c r="M98" i="80"/>
  <c r="J98" i="80"/>
  <c r="M95" i="80"/>
  <c r="H95" i="80" a="1"/>
  <c r="H95" i="80" s="1"/>
  <c r="B95" i="80"/>
  <c r="F94" i="80"/>
  <c r="B94" i="80"/>
  <c r="G91" i="80" a="1"/>
  <c r="G91" i="80" s="1"/>
  <c r="C91" i="80" a="1"/>
  <c r="C91" i="80" s="1"/>
  <c r="N90" i="80" a="1"/>
  <c r="N90" i="80" s="1"/>
  <c r="N88" i="80" a="1"/>
  <c r="N88" i="80" s="1"/>
  <c r="E88" i="80" a="1"/>
  <c r="E88" i="80" s="1"/>
  <c r="C88" i="80" a="1"/>
  <c r="C88" i="80" s="1"/>
  <c r="N84" i="80" a="1"/>
  <c r="N84" i="80" s="1"/>
  <c r="E84" i="80" a="1"/>
  <c r="E84" i="80" s="1"/>
  <c r="C84" i="80" a="1"/>
  <c r="C84" i="80" s="1"/>
  <c r="P66" i="80" a="1"/>
  <c r="P66" i="80" s="1"/>
  <c r="G61" i="80"/>
  <c r="I58" i="80"/>
  <c r="G57" i="80"/>
  <c r="D57" i="80"/>
  <c r="B57" i="80"/>
  <c r="G56" i="80"/>
  <c r="N54" i="80" a="1"/>
  <c r="N54" i="80" s="1"/>
  <c r="I54" i="80"/>
  <c r="G54" i="80"/>
  <c r="G58" i="80" s="1"/>
  <c r="E54" i="80"/>
  <c r="E56" i="80" s="1"/>
  <c r="D54" i="80"/>
  <c r="D61" i="80" s="1"/>
  <c r="B54" i="80"/>
  <c r="B56" i="80" s="1"/>
  <c r="AF43" i="80"/>
  <c r="AE43" i="80" a="1"/>
  <c r="AE43" i="80" s="1"/>
  <c r="AD43" i="80"/>
  <c r="Y43" i="80" a="1"/>
  <c r="Y43" i="80" s="1"/>
  <c r="I43" i="80" a="1"/>
  <c r="I43" i="80" s="1"/>
  <c r="AF42" i="80"/>
  <c r="AE42" i="80"/>
  <c r="AE42" i="80" a="1"/>
  <c r="AD42" i="80"/>
  <c r="Y42" i="80" a="1"/>
  <c r="Y42" i="80" s="1"/>
  <c r="I42" i="80" a="1"/>
  <c r="I42" i="80" s="1"/>
  <c r="AF41" i="80"/>
  <c r="AE41" i="80" a="1"/>
  <c r="AE41" i="80" s="1"/>
  <c r="AD41" i="80"/>
  <c r="Y41" i="80" a="1"/>
  <c r="Y41" i="80" s="1"/>
  <c r="I41" i="80" a="1"/>
  <c r="I41" i="80" s="1"/>
  <c r="AF40" i="80"/>
  <c r="AE40" i="80" a="1"/>
  <c r="AE40" i="80" s="1"/>
  <c r="AD40" i="80"/>
  <c r="Y40" i="80" a="1"/>
  <c r="Y40" i="80" s="1"/>
  <c r="I40" i="80" a="1"/>
  <c r="I40" i="80" s="1"/>
  <c r="AF39" i="80"/>
  <c r="AE39" i="80"/>
  <c r="AE39" i="80" a="1"/>
  <c r="AD39" i="80"/>
  <c r="AA39" i="80" a="1"/>
  <c r="AA39" i="80" s="1"/>
  <c r="Y39" i="80" a="1"/>
  <c r="Y39" i="80" s="1"/>
  <c r="I39" i="80" a="1"/>
  <c r="I39" i="80" s="1"/>
  <c r="AF38" i="80"/>
  <c r="AE38" i="80"/>
  <c r="AE38" i="80" a="1"/>
  <c r="AD38" i="80"/>
  <c r="AA38" i="80" a="1"/>
  <c r="AA38" i="80" s="1"/>
  <c r="Y38" i="80" a="1"/>
  <c r="Y38" i="80" s="1"/>
  <c r="I38" i="80" a="1"/>
  <c r="I38" i="80" s="1"/>
  <c r="AF37" i="80"/>
  <c r="AE37" i="80" a="1"/>
  <c r="AE37" i="80" s="1"/>
  <c r="AD37" i="80"/>
  <c r="AA37" i="80" a="1"/>
  <c r="AA37" i="80" s="1"/>
  <c r="Y37" i="80" a="1"/>
  <c r="Y37" i="80" s="1"/>
  <c r="I37" i="80" a="1"/>
  <c r="I37" i="80" s="1"/>
  <c r="AF36" i="80"/>
  <c r="AE36" i="80" a="1"/>
  <c r="AE36" i="80" s="1"/>
  <c r="AD36" i="80"/>
  <c r="Y36" i="80" a="1"/>
  <c r="Y36" i="80" s="1"/>
  <c r="I36" i="80" a="1"/>
  <c r="I36" i="80" s="1"/>
  <c r="AF35" i="80"/>
  <c r="AE35" i="80" a="1"/>
  <c r="AE35" i="80" s="1"/>
  <c r="AD35" i="80"/>
  <c r="Y35" i="80" a="1"/>
  <c r="Y35" i="80" s="1"/>
  <c r="I35" i="80" a="1"/>
  <c r="I35" i="80" s="1"/>
  <c r="AF34" i="80"/>
  <c r="AE34" i="80"/>
  <c r="AE34" i="80" a="1"/>
  <c r="AD34" i="80"/>
  <c r="Y34" i="80" a="1"/>
  <c r="Y34" i="80" s="1"/>
  <c r="I34" i="80" a="1"/>
  <c r="I34" i="80" s="1"/>
  <c r="AF33" i="80"/>
  <c r="AE33" i="80"/>
  <c r="AE33" i="80" a="1"/>
  <c r="AD33" i="80"/>
  <c r="Y33" i="80" a="1"/>
  <c r="Y33" i="80" s="1"/>
  <c r="I33" i="80" a="1"/>
  <c r="I33" i="80" s="1"/>
  <c r="AF32" i="80"/>
  <c r="AE32" i="80"/>
  <c r="AE32" i="80" a="1"/>
  <c r="AD32" i="80"/>
  <c r="Y32" i="80"/>
  <c r="Y32" i="80" a="1"/>
  <c r="I32" i="80" a="1"/>
  <c r="I32" i="80" s="1"/>
  <c r="AF31" i="80"/>
  <c r="AE31" i="80"/>
  <c r="AE31" i="80" a="1"/>
  <c r="AD31" i="80"/>
  <c r="Y31" i="80" a="1"/>
  <c r="Y31" i="80" s="1"/>
  <c r="I31" i="80" a="1"/>
  <c r="I31" i="80" s="1"/>
  <c r="AF30" i="80"/>
  <c r="AE30" i="80"/>
  <c r="AE30" i="80" a="1"/>
  <c r="AD30" i="80"/>
  <c r="Y30" i="80" a="1"/>
  <c r="Y30" i="80" s="1"/>
  <c r="I30" i="80" a="1"/>
  <c r="I30" i="80" s="1"/>
  <c r="AA30" i="80" s="1" a="1"/>
  <c r="AA30" i="80" s="1"/>
  <c r="AF29" i="80"/>
  <c r="AE29" i="80" a="1"/>
  <c r="AE29" i="80" s="1"/>
  <c r="AD29" i="80"/>
  <c r="Y29" i="80" a="1"/>
  <c r="Y29" i="80" s="1"/>
  <c r="I29" i="80" a="1"/>
  <c r="I29" i="80" s="1"/>
  <c r="AF28" i="80"/>
  <c r="AE28" i="80"/>
  <c r="AE28" i="80" a="1"/>
  <c r="AD28" i="80"/>
  <c r="AA28" i="80" a="1"/>
  <c r="AA28" i="80" s="1"/>
  <c r="Y28" i="80" a="1"/>
  <c r="Y28" i="80" s="1"/>
  <c r="I28" i="80" a="1"/>
  <c r="I28" i="80" s="1"/>
  <c r="AF27" i="80"/>
  <c r="AE27" i="80" a="1"/>
  <c r="AE27" i="80" s="1"/>
  <c r="AD27" i="80"/>
  <c r="Y27" i="80" a="1"/>
  <c r="Y27" i="80" s="1"/>
  <c r="I27" i="80" a="1"/>
  <c r="I27" i="80" s="1"/>
  <c r="AF26" i="80"/>
  <c r="AE26" i="80"/>
  <c r="AE26" i="80" a="1"/>
  <c r="AD26" i="80"/>
  <c r="Y26" i="80" a="1"/>
  <c r="Y26" i="80" s="1"/>
  <c r="I26" i="80" a="1"/>
  <c r="I26" i="80" s="1"/>
  <c r="AF25" i="80"/>
  <c r="AE25" i="80"/>
  <c r="AE25" i="80" a="1"/>
  <c r="AD25" i="80"/>
  <c r="Y25" i="80" a="1"/>
  <c r="Y25" i="80" s="1"/>
  <c r="I25" i="80"/>
  <c r="I25" i="80" a="1"/>
  <c r="AF24" i="80"/>
  <c r="AE24" i="80"/>
  <c r="AE24" i="80" a="1"/>
  <c r="AD24" i="80"/>
  <c r="Y24" i="80" a="1"/>
  <c r="Y24" i="80" s="1"/>
  <c r="I24" i="80" a="1"/>
  <c r="I24" i="80" s="1"/>
  <c r="AA24" i="80" s="1" a="1"/>
  <c r="AA24" i="80" s="1"/>
  <c r="AI23" i="80"/>
  <c r="AF23" i="80"/>
  <c r="AE23" i="80" a="1"/>
  <c r="AE23" i="80" s="1"/>
  <c r="AD23" i="80"/>
  <c r="AA23" i="80" a="1"/>
  <c r="AA23" i="80" s="1"/>
  <c r="Y23" i="80"/>
  <c r="Y23" i="80" a="1"/>
  <c r="I23" i="80"/>
  <c r="I23" i="80" a="1"/>
  <c r="AI22" i="80"/>
  <c r="AF22" i="80"/>
  <c r="AE22" i="80" a="1"/>
  <c r="AE22" i="80" s="1"/>
  <c r="AD22" i="80"/>
  <c r="AA22" i="80" a="1"/>
  <c r="AA22" i="80" s="1"/>
  <c r="Y22" i="80" a="1"/>
  <c r="Y22" i="80" s="1"/>
  <c r="I22" i="80" a="1"/>
  <c r="I22" i="80" s="1"/>
  <c r="AI21" i="80" a="1"/>
  <c r="AI21" i="80" s="1"/>
  <c r="AF21" i="80"/>
  <c r="AE21" i="80" a="1"/>
  <c r="AE21" i="80" s="1"/>
  <c r="AD21" i="80"/>
  <c r="Y21" i="80" a="1"/>
  <c r="Y21" i="80" s="1"/>
  <c r="I21" i="80" a="1"/>
  <c r="I21" i="80" s="1"/>
  <c r="AF20" i="80"/>
  <c r="AE20" i="80" a="1"/>
  <c r="AE20" i="80" s="1"/>
  <c r="AD20" i="80"/>
  <c r="Y20" i="80" a="1"/>
  <c r="Y20" i="80" s="1"/>
  <c r="I20" i="80"/>
  <c r="AA20" i="80" s="1" a="1"/>
  <c r="AA20" i="80" s="1"/>
  <c r="I20" i="80" a="1"/>
  <c r="AF19" i="80"/>
  <c r="AE19" i="80" a="1"/>
  <c r="AE19" i="80" s="1"/>
  <c r="AD19" i="80"/>
  <c r="Y19" i="80"/>
  <c r="Y19" i="80" a="1"/>
  <c r="I19" i="80" a="1"/>
  <c r="I19" i="80" s="1"/>
  <c r="AA19" i="80" s="1" a="1"/>
  <c r="AA19" i="80" s="1"/>
  <c r="AI18" i="80" a="1"/>
  <c r="AI18" i="80" s="1"/>
  <c r="AF18" i="80"/>
  <c r="AE18" i="80"/>
  <c r="AE18" i="80" a="1"/>
  <c r="AD18" i="80"/>
  <c r="Y18" i="80" a="1"/>
  <c r="Y18" i="80" s="1"/>
  <c r="I18" i="80" a="1"/>
  <c r="I18" i="80" s="1"/>
  <c r="AI17" i="80" a="1"/>
  <c r="AI17" i="80" s="1"/>
  <c r="AF17" i="80"/>
  <c r="AE17" i="80" a="1"/>
  <c r="AE17" i="80" s="1"/>
  <c r="AD17" i="80"/>
  <c r="AA17" i="80" a="1"/>
  <c r="AA17" i="80" s="1"/>
  <c r="Y17" i="80"/>
  <c r="Y17" i="80" a="1"/>
  <c r="I17" i="80" a="1"/>
  <c r="I17" i="80" s="1"/>
  <c r="AI16" i="80" a="1"/>
  <c r="AI16" i="80" s="1"/>
  <c r="AF16" i="80"/>
  <c r="AE16" i="80"/>
  <c r="AE16" i="80" a="1"/>
  <c r="AD16" i="80"/>
  <c r="Y16" i="80" a="1"/>
  <c r="Y16" i="80" s="1"/>
  <c r="I16" i="80" a="1"/>
  <c r="I16" i="80" s="1"/>
  <c r="AF15" i="80"/>
  <c r="AE15" i="80" a="1"/>
  <c r="AE15" i="80" s="1"/>
  <c r="AD15" i="80"/>
  <c r="Y15" i="80" a="1"/>
  <c r="Y15" i="80" s="1"/>
  <c r="I15" i="80"/>
  <c r="I15" i="80" a="1"/>
  <c r="AF14" i="80"/>
  <c r="AE14" i="80"/>
  <c r="AE14" i="80" a="1"/>
  <c r="AD14" i="80"/>
  <c r="Y14" i="80" a="1"/>
  <c r="Y14" i="80" s="1"/>
  <c r="I14" i="80" a="1"/>
  <c r="I14" i="80" s="1"/>
  <c r="AF13" i="80"/>
  <c r="AE13" i="80" a="1"/>
  <c r="AE13" i="80" s="1"/>
  <c r="AD13" i="80"/>
  <c r="Y13" i="80"/>
  <c r="Y13" i="80" a="1"/>
  <c r="I13" i="80"/>
  <c r="I13" i="80" a="1"/>
  <c r="A13" i="80"/>
  <c r="A14" i="80" s="1"/>
  <c r="AI12" i="80"/>
  <c r="S12" i="80"/>
  <c r="AI11" i="80"/>
  <c r="AI10" i="80"/>
  <c r="X10" i="80" a="1"/>
  <c r="X10" i="80" s="1"/>
  <c r="W10" i="80" a="1"/>
  <c r="W10" i="80" s="1"/>
  <c r="V10" i="80" a="1"/>
  <c r="V10" i="80" s="1"/>
  <c r="U10" i="80" a="1"/>
  <c r="U10" i="80" s="1"/>
  <c r="O10" i="80" a="1"/>
  <c r="O10" i="80" s="1"/>
  <c r="E10" i="80"/>
  <c r="AI9" i="80"/>
  <c r="S9" i="80" a="1"/>
  <c r="S9" i="80" s="1"/>
  <c r="AI8" i="80"/>
  <c r="S8" i="80" a="1"/>
  <c r="S8" i="80" s="1"/>
  <c r="M8" i="80"/>
  <c r="AI7" i="80" a="1"/>
  <c r="AI7" i="80" s="1"/>
  <c r="S7" i="80" a="1"/>
  <c r="S7" i="80" s="1"/>
  <c r="C7" i="80"/>
  <c r="AI6" i="80"/>
  <c r="A6" i="80"/>
  <c r="AI5" i="80"/>
  <c r="AI5" i="80" a="1"/>
  <c r="AO4" i="80"/>
  <c r="AP6" i="80" s="1"/>
  <c r="AI4" i="80"/>
  <c r="AI4" i="80" a="1"/>
  <c r="S4" i="80"/>
  <c r="AI3" i="80"/>
  <c r="S3" i="80" a="1"/>
  <c r="S3" i="80" s="1"/>
  <c r="A3" i="80"/>
  <c r="AI2" i="80"/>
  <c r="S2" i="80" s="1" a="1"/>
  <c r="S2" i="80" s="1"/>
  <c r="Q1" i="80"/>
  <c r="N1" i="80"/>
  <c r="J222" i="79"/>
  <c r="M219" i="79"/>
  <c r="B218" i="79"/>
  <c r="J191" i="79"/>
  <c r="B187" i="79"/>
  <c r="J181" i="79"/>
  <c r="F181" i="79"/>
  <c r="H178" i="79"/>
  <c r="B178" i="79"/>
  <c r="H174" i="79"/>
  <c r="B174" i="79"/>
  <c r="B171" i="79"/>
  <c r="N163" i="79"/>
  <c r="K163" i="79"/>
  <c r="O160" i="79"/>
  <c r="J160" i="79"/>
  <c r="M157" i="79"/>
  <c r="B157" i="79"/>
  <c r="F156" i="79"/>
  <c r="B156" i="79"/>
  <c r="H138" i="79"/>
  <c r="B138" i="79"/>
  <c r="B133" i="79"/>
  <c r="O129" i="79"/>
  <c r="J129" i="79"/>
  <c r="B126" i="79"/>
  <c r="F125" i="79"/>
  <c r="B125" i="79"/>
  <c r="H107" i="79"/>
  <c r="B107" i="79"/>
  <c r="J102" i="79"/>
  <c r="B102" i="79"/>
  <c r="M98" i="79"/>
  <c r="J98" i="79"/>
  <c r="H95" i="79" a="1"/>
  <c r="H95" i="79" s="1"/>
  <c r="B95" i="79"/>
  <c r="F94" i="79"/>
  <c r="B94" i="79"/>
  <c r="G91" i="79" a="1"/>
  <c r="G91" i="79" s="1"/>
  <c r="C91" i="79" a="1"/>
  <c r="C91" i="79" s="1"/>
  <c r="N90" i="79" a="1"/>
  <c r="N90" i="79" s="1"/>
  <c r="N88" i="79" a="1"/>
  <c r="N88" i="79" s="1"/>
  <c r="E88" i="79" a="1"/>
  <c r="E88" i="79" s="1"/>
  <c r="C88" i="79" a="1"/>
  <c r="C88" i="79" s="1"/>
  <c r="N84" i="79" a="1"/>
  <c r="N84" i="79" s="1"/>
  <c r="E84" i="79" a="1"/>
  <c r="E84" i="79" s="1"/>
  <c r="C84" i="79" a="1"/>
  <c r="C84" i="79" s="1"/>
  <c r="P66" i="79" a="1"/>
  <c r="P66" i="79" s="1"/>
  <c r="I60" i="79"/>
  <c r="I58" i="79"/>
  <c r="I57" i="79"/>
  <c r="G56" i="79"/>
  <c r="B56" i="79"/>
  <c r="N54" i="79" a="1"/>
  <c r="N54" i="79" s="1"/>
  <c r="N87" i="79" s="1" a="1"/>
  <c r="N87" i="79" s="1"/>
  <c r="I54" i="79"/>
  <c r="I61" i="79" s="1"/>
  <c r="G54" i="79"/>
  <c r="G57" i="79" s="1"/>
  <c r="E54" i="79"/>
  <c r="E56" i="79" s="1"/>
  <c r="D54" i="79"/>
  <c r="D57" i="79" s="1"/>
  <c r="B54" i="79"/>
  <c r="B58" i="79" s="1"/>
  <c r="AF43" i="79"/>
  <c r="AE43" i="79" a="1"/>
  <c r="AE43" i="79" s="1"/>
  <c r="AD43" i="79"/>
  <c r="Y43" i="79" a="1"/>
  <c r="Y43" i="79" s="1"/>
  <c r="I43" i="79" a="1"/>
  <c r="I43" i="79" s="1"/>
  <c r="AF42" i="79"/>
  <c r="AE42" i="79"/>
  <c r="AE42" i="79" a="1"/>
  <c r="AD42" i="79"/>
  <c r="AA42" i="79" a="1"/>
  <c r="AA42" i="79" s="1"/>
  <c r="Y42" i="79"/>
  <c r="Y42" i="79" a="1"/>
  <c r="I42" i="79" a="1"/>
  <c r="I42" i="79" s="1"/>
  <c r="AF41" i="79"/>
  <c r="AE41" i="79" a="1"/>
  <c r="AE41" i="79" s="1"/>
  <c r="AD41" i="79"/>
  <c r="Y41" i="79" a="1"/>
  <c r="Y41" i="79" s="1"/>
  <c r="I41" i="79" a="1"/>
  <c r="I41" i="79" s="1"/>
  <c r="AF40" i="79"/>
  <c r="AE40" i="79" a="1"/>
  <c r="AE40" i="79" s="1"/>
  <c r="AD40" i="79"/>
  <c r="AA40" i="79" a="1"/>
  <c r="AA40" i="79" s="1"/>
  <c r="Y40" i="79" a="1"/>
  <c r="Y40" i="79" s="1"/>
  <c r="I40" i="79" a="1"/>
  <c r="I40" i="79" s="1"/>
  <c r="AF39" i="79"/>
  <c r="AE39" i="79"/>
  <c r="AE39" i="79" a="1"/>
  <c r="AD39" i="79"/>
  <c r="Y39" i="79" a="1"/>
  <c r="Y39" i="79" s="1"/>
  <c r="I39" i="79" a="1"/>
  <c r="I39" i="79" s="1"/>
  <c r="AF38" i="79"/>
  <c r="AE38" i="79" a="1"/>
  <c r="AE38" i="79" s="1"/>
  <c r="AD38" i="79"/>
  <c r="Y38" i="79" a="1"/>
  <c r="Y38" i="79" s="1"/>
  <c r="I38" i="79" a="1"/>
  <c r="I38" i="79" s="1"/>
  <c r="AF37" i="79"/>
  <c r="AE37" i="79"/>
  <c r="AE37" i="79" a="1"/>
  <c r="AD37" i="79"/>
  <c r="Y37" i="79" a="1"/>
  <c r="Y37" i="79" s="1"/>
  <c r="I37" i="79" a="1"/>
  <c r="I37" i="79" s="1"/>
  <c r="AF36" i="79"/>
  <c r="AE36" i="79"/>
  <c r="AE36" i="79" a="1"/>
  <c r="AD36" i="79"/>
  <c r="Y36" i="79" a="1"/>
  <c r="Y36" i="79" s="1"/>
  <c r="I36" i="79" a="1"/>
  <c r="I36" i="79" s="1"/>
  <c r="AF35" i="79"/>
  <c r="AE35" i="79" a="1"/>
  <c r="AE35" i="79" s="1"/>
  <c r="AD35" i="79"/>
  <c r="Y35" i="79" a="1"/>
  <c r="Y35" i="79" s="1"/>
  <c r="I35" i="79" a="1"/>
  <c r="I35" i="79" s="1"/>
  <c r="AF34" i="79"/>
  <c r="AE34" i="79"/>
  <c r="AE34" i="79" a="1"/>
  <c r="AD34" i="79"/>
  <c r="AA34" i="79" a="1"/>
  <c r="AA34" i="79" s="1"/>
  <c r="Y34" i="79" a="1"/>
  <c r="Y34" i="79" s="1"/>
  <c r="I34" i="79" a="1"/>
  <c r="I34" i="79" s="1"/>
  <c r="AF33" i="79"/>
  <c r="AE33" i="79"/>
  <c r="AE33" i="79" a="1"/>
  <c r="AD33" i="79"/>
  <c r="Y33" i="79" a="1"/>
  <c r="Y33" i="79" s="1"/>
  <c r="I33" i="79" a="1"/>
  <c r="I33" i="79" s="1"/>
  <c r="AF32" i="79"/>
  <c r="AE32" i="79"/>
  <c r="AE32" i="79" a="1"/>
  <c r="AD32" i="79"/>
  <c r="Y32" i="79" a="1"/>
  <c r="Y32" i="79" s="1"/>
  <c r="I32" i="79" a="1"/>
  <c r="I32" i="79" s="1"/>
  <c r="AF31" i="79"/>
  <c r="AE31" i="79"/>
  <c r="AE31" i="79" a="1"/>
  <c r="AD31" i="79"/>
  <c r="Y31" i="79" a="1"/>
  <c r="Y31" i="79" s="1"/>
  <c r="I31" i="79" a="1"/>
  <c r="I31" i="79" s="1"/>
  <c r="AF30" i="79"/>
  <c r="AE30" i="79"/>
  <c r="AE30" i="79" a="1"/>
  <c r="AD30" i="79"/>
  <c r="Y30" i="79" a="1"/>
  <c r="Y30" i="79" s="1"/>
  <c r="I30" i="79" a="1"/>
  <c r="I30" i="79" s="1"/>
  <c r="AF29" i="79"/>
  <c r="AE29" i="79"/>
  <c r="AE29" i="79" a="1"/>
  <c r="AD29" i="79"/>
  <c r="AA29" i="79" a="1"/>
  <c r="AA29" i="79" s="1"/>
  <c r="Y29" i="79" a="1"/>
  <c r="Y29" i="79" s="1"/>
  <c r="I29" i="79" a="1"/>
  <c r="I29" i="79" s="1"/>
  <c r="AF28" i="79"/>
  <c r="AE28" i="79"/>
  <c r="AE28" i="79" a="1"/>
  <c r="AD28" i="79"/>
  <c r="Y28" i="79"/>
  <c r="Y28" i="79" a="1"/>
  <c r="I28" i="79" a="1"/>
  <c r="I28" i="79" s="1"/>
  <c r="AF27" i="79"/>
  <c r="AE27" i="79" a="1"/>
  <c r="AE27" i="79" s="1"/>
  <c r="AD27" i="79"/>
  <c r="Y27" i="79" a="1"/>
  <c r="Y27" i="79" s="1"/>
  <c r="I27" i="79" a="1"/>
  <c r="I27" i="79" s="1"/>
  <c r="AF26" i="79"/>
  <c r="AE26" i="79"/>
  <c r="AE26" i="79" a="1"/>
  <c r="AD26" i="79"/>
  <c r="Y26" i="79"/>
  <c r="Y26" i="79" a="1"/>
  <c r="I26" i="79" a="1"/>
  <c r="I26" i="79" s="1"/>
  <c r="AF25" i="79"/>
  <c r="AE25" i="79"/>
  <c r="AE25" i="79" a="1"/>
  <c r="AD25" i="79"/>
  <c r="Y25" i="79" a="1"/>
  <c r="Y25" i="79" s="1"/>
  <c r="I25" i="79" a="1"/>
  <c r="I25" i="79" s="1"/>
  <c r="AF24" i="79"/>
  <c r="AE24" i="79" a="1"/>
  <c r="AE24" i="79" s="1"/>
  <c r="AD24" i="79"/>
  <c r="Y24" i="79" a="1"/>
  <c r="Y24" i="79" s="1"/>
  <c r="I24" i="79" a="1"/>
  <c r="I24" i="79" s="1"/>
  <c r="AI23" i="79"/>
  <c r="AF23" i="79"/>
  <c r="AE23" i="79" a="1"/>
  <c r="AE23" i="79" s="1"/>
  <c r="AD23" i="79"/>
  <c r="Y23" i="79"/>
  <c r="Y23" i="79" a="1"/>
  <c r="I23" i="79"/>
  <c r="I23" i="79" a="1"/>
  <c r="AI22" i="79"/>
  <c r="AF22" i="79"/>
  <c r="AE22" i="79"/>
  <c r="AE22" i="79" a="1"/>
  <c r="AD22" i="79"/>
  <c r="AA22" i="79" a="1"/>
  <c r="AA22" i="79" s="1"/>
  <c r="Y22" i="79" a="1"/>
  <c r="Y22" i="79" s="1"/>
  <c r="I22" i="79" a="1"/>
  <c r="I22" i="79" s="1"/>
  <c r="AI21" i="79" a="1"/>
  <c r="AI21" i="79" s="1"/>
  <c r="AF21" i="79"/>
  <c r="AE21" i="79"/>
  <c r="AE21" i="79" a="1"/>
  <c r="AD21" i="79"/>
  <c r="AA21" i="79" a="1"/>
  <c r="AA21" i="79" s="1"/>
  <c r="Y21" i="79" a="1"/>
  <c r="Y21" i="79" s="1"/>
  <c r="I21" i="79" a="1"/>
  <c r="I21" i="79" s="1"/>
  <c r="AF20" i="79"/>
  <c r="AE20" i="79" a="1"/>
  <c r="AE20" i="79" s="1"/>
  <c r="AD20" i="79"/>
  <c r="Y20" i="79"/>
  <c r="Y20" i="79" a="1"/>
  <c r="I20" i="79" a="1"/>
  <c r="I20" i="79" s="1"/>
  <c r="AF19" i="79"/>
  <c r="AE19" i="79" a="1"/>
  <c r="AE19" i="79" s="1"/>
  <c r="AD19" i="79"/>
  <c r="AA19" i="79" a="1"/>
  <c r="AA19" i="79" s="1"/>
  <c r="Y19" i="79" a="1"/>
  <c r="Y19" i="79" s="1"/>
  <c r="I19" i="79" a="1"/>
  <c r="I19" i="79" s="1"/>
  <c r="AI18" i="79" a="1"/>
  <c r="AI18" i="79" s="1"/>
  <c r="AF18" i="79"/>
  <c r="AE18" i="79"/>
  <c r="AE18" i="79" a="1"/>
  <c r="AD18" i="79"/>
  <c r="Y18" i="79" a="1"/>
  <c r="Y18" i="79" s="1"/>
  <c r="I18" i="79" a="1"/>
  <c r="I18" i="79" s="1"/>
  <c r="AI17" i="79" a="1"/>
  <c r="AI17" i="79" s="1"/>
  <c r="AF17" i="79"/>
  <c r="AE17" i="79"/>
  <c r="AE17" i="79" a="1"/>
  <c r="AD17" i="79"/>
  <c r="Y17" i="79" a="1"/>
  <c r="Y17" i="79" s="1"/>
  <c r="I17" i="79" a="1"/>
  <c r="I17" i="79" s="1"/>
  <c r="AI16" i="79" a="1"/>
  <c r="AI16" i="79" s="1"/>
  <c r="AF16" i="79"/>
  <c r="AE16" i="79"/>
  <c r="AE16" i="79" a="1"/>
  <c r="AD16" i="79"/>
  <c r="Y16" i="79" a="1"/>
  <c r="Y16" i="79" s="1"/>
  <c r="I16" i="79" a="1"/>
  <c r="I16" i="79" s="1"/>
  <c r="AA16" i="79" s="1" a="1"/>
  <c r="AA16" i="79" s="1"/>
  <c r="AF15" i="79"/>
  <c r="AE15" i="79" a="1"/>
  <c r="AE15" i="79" s="1"/>
  <c r="AD15" i="79"/>
  <c r="Y15" i="79"/>
  <c r="Y15" i="79" a="1"/>
  <c r="I15" i="79" a="1"/>
  <c r="I15" i="79" s="1"/>
  <c r="AF14" i="79"/>
  <c r="AE14" i="79"/>
  <c r="AE14" i="79" a="1"/>
  <c r="AD14" i="79"/>
  <c r="Y14" i="79" a="1"/>
  <c r="Y14" i="79" s="1"/>
  <c r="AI19" i="79" s="1"/>
  <c r="I14" i="79" a="1"/>
  <c r="I14" i="79" s="1"/>
  <c r="AF13" i="79"/>
  <c r="AE13" i="79"/>
  <c r="AE13" i="79" a="1"/>
  <c r="AD13" i="79"/>
  <c r="Y13" i="79"/>
  <c r="Y13" i="79" a="1"/>
  <c r="I13" i="79"/>
  <c r="I13" i="79" a="1"/>
  <c r="A13" i="79"/>
  <c r="A14" i="79" s="1"/>
  <c r="AI12" i="79"/>
  <c r="S12" i="79"/>
  <c r="AI11" i="79"/>
  <c r="AI10" i="79"/>
  <c r="X10" i="79" a="1"/>
  <c r="X10" i="79" s="1"/>
  <c r="W10" i="79"/>
  <c r="W10" i="79" a="1"/>
  <c r="V10" i="79" a="1"/>
  <c r="V10" i="79" s="1"/>
  <c r="U10" i="79" a="1"/>
  <c r="U10" i="79" s="1"/>
  <c r="O10" i="79" a="1"/>
  <c r="O10" i="79" s="1"/>
  <c r="E10" i="79"/>
  <c r="AI9" i="79"/>
  <c r="S9" i="79" a="1"/>
  <c r="S9" i="79" s="1"/>
  <c r="AI8" i="79"/>
  <c r="S8" i="79" a="1"/>
  <c r="S8" i="79" s="1"/>
  <c r="M8" i="79"/>
  <c r="AI7" i="79" a="1"/>
  <c r="AI7" i="79" s="1"/>
  <c r="S7" i="79" a="1"/>
  <c r="S7" i="79" s="1"/>
  <c r="C7" i="79"/>
  <c r="AI6" i="79"/>
  <c r="A6" i="79"/>
  <c r="AI5" i="79" a="1"/>
  <c r="AI5" i="79" s="1"/>
  <c r="AO4" i="79"/>
  <c r="AP6" i="79" s="1"/>
  <c r="AI4" i="79"/>
  <c r="AI4" i="79" a="1"/>
  <c r="S4" i="79"/>
  <c r="AI3" i="79"/>
  <c r="A3" i="79"/>
  <c r="AI2" i="79"/>
  <c r="S2" i="79" s="1" a="1"/>
  <c r="S2" i="79" s="1"/>
  <c r="Q1" i="79"/>
  <c r="N1" i="79"/>
  <c r="J222" i="78"/>
  <c r="M219" i="78"/>
  <c r="B218" i="78"/>
  <c r="J191" i="78"/>
  <c r="H187" i="78" a="1"/>
  <c r="H187" i="78" s="1"/>
  <c r="B187" i="78"/>
  <c r="J181" i="78"/>
  <c r="F181" i="78"/>
  <c r="H178" i="78"/>
  <c r="B178" i="78"/>
  <c r="B87" i="78" s="1" a="1"/>
  <c r="B87" i="78" s="1"/>
  <c r="H174" i="78"/>
  <c r="B174" i="78"/>
  <c r="B83" i="78" s="1" a="1"/>
  <c r="B83" i="78" s="1"/>
  <c r="B171" i="78"/>
  <c r="N164" i="78"/>
  <c r="N163" i="78"/>
  <c r="K163" i="78"/>
  <c r="O160" i="78"/>
  <c r="J160" i="78"/>
  <c r="M157" i="78"/>
  <c r="B157" i="78"/>
  <c r="F156" i="78"/>
  <c r="B156" i="78"/>
  <c r="H138" i="78"/>
  <c r="B138" i="78"/>
  <c r="B133" i="78"/>
  <c r="O129" i="78"/>
  <c r="J129" i="78"/>
  <c r="H126" i="78" a="1"/>
  <c r="H126" i="78" s="1"/>
  <c r="B126" i="78"/>
  <c r="F125" i="78"/>
  <c r="F64" i="78" s="1" a="1"/>
  <c r="F64" i="78" s="1"/>
  <c r="B125" i="78"/>
  <c r="H107" i="78"/>
  <c r="B107" i="78"/>
  <c r="J102" i="78"/>
  <c r="B102" i="78"/>
  <c r="L99" i="78"/>
  <c r="M98" i="78"/>
  <c r="J98" i="78"/>
  <c r="M95" i="78"/>
  <c r="B95" i="78"/>
  <c r="F94" i="78"/>
  <c r="B94" i="78"/>
  <c r="G91" i="78"/>
  <c r="G91" i="78" a="1"/>
  <c r="C91" i="78" a="1"/>
  <c r="C91" i="78" s="1"/>
  <c r="N90" i="78" a="1"/>
  <c r="N90" i="78" s="1"/>
  <c r="N88" i="78" a="1"/>
  <c r="N88" i="78" s="1"/>
  <c r="E88" i="78"/>
  <c r="E88" i="78" a="1"/>
  <c r="C88" i="78" a="1"/>
  <c r="C88" i="78" s="1"/>
  <c r="N84" i="78" a="1"/>
  <c r="N84" i="78" s="1"/>
  <c r="E84" i="78" a="1"/>
  <c r="E84" i="78" s="1"/>
  <c r="C84" i="78"/>
  <c r="C84" i="78" a="1"/>
  <c r="N80" i="78" a="1"/>
  <c r="N80" i="78" s="1"/>
  <c r="B80" i="78" a="1"/>
  <c r="B80" i="78" s="1"/>
  <c r="J77" i="78" a="1"/>
  <c r="J77" i="78" s="1"/>
  <c r="E77" i="78" a="1"/>
  <c r="E77" i="78" s="1"/>
  <c r="L74" i="78" a="1"/>
  <c r="L74" i="78" s="1"/>
  <c r="N71" i="78" a="1"/>
  <c r="N71" i="78" s="1"/>
  <c r="K71" i="78" a="1"/>
  <c r="K71" i="78" s="1"/>
  <c r="H69" i="78" a="1"/>
  <c r="H69" i="78" s="1"/>
  <c r="B68" i="78" a="1"/>
  <c r="B68" i="78" s="1"/>
  <c r="B67" i="78" a="1"/>
  <c r="B67" i="78" s="1"/>
  <c r="P66" i="78"/>
  <c r="P66" i="78" a="1"/>
  <c r="N65" i="78" a="1"/>
  <c r="N65" i="78" s="1"/>
  <c r="M65" i="78"/>
  <c r="M64" i="78" a="1"/>
  <c r="M64" i="78" s="1"/>
  <c r="B64" i="78" a="1"/>
  <c r="B64" i="78" s="1"/>
  <c r="G61" i="78"/>
  <c r="I60" i="78"/>
  <c r="B60" i="78"/>
  <c r="I58" i="78"/>
  <c r="G57" i="78"/>
  <c r="D57" i="78"/>
  <c r="B57" i="78"/>
  <c r="G56" i="78"/>
  <c r="N54" i="78" a="1"/>
  <c r="N54" i="78" s="1"/>
  <c r="L54" i="78" a="1"/>
  <c r="L54" i="78" s="1"/>
  <c r="Q44" i="78" s="1"/>
  <c r="I54" i="78"/>
  <c r="G54" i="78"/>
  <c r="G58" i="78" s="1"/>
  <c r="E54" i="78"/>
  <c r="E56" i="78" s="1"/>
  <c r="D54" i="78"/>
  <c r="D61" i="78" s="1"/>
  <c r="B54" i="78"/>
  <c r="AF43" i="78"/>
  <c r="AE43" i="78" a="1"/>
  <c r="AE43" i="78" s="1"/>
  <c r="AD43" i="78"/>
  <c r="AA43" i="78" a="1"/>
  <c r="AA43" i="78" s="1"/>
  <c r="Y43" i="78" a="1"/>
  <c r="Y43" i="78" s="1"/>
  <c r="I43" i="78"/>
  <c r="I43" i="78" a="1"/>
  <c r="AF42" i="78"/>
  <c r="AE42" i="78"/>
  <c r="AE42" i="78" a="1"/>
  <c r="AD42" i="78"/>
  <c r="Y42" i="78" a="1"/>
  <c r="Y42" i="78" s="1"/>
  <c r="I42" i="78"/>
  <c r="I42" i="78" a="1"/>
  <c r="AF41" i="78"/>
  <c r="AE41" i="78" a="1"/>
  <c r="AE41" i="78" s="1"/>
  <c r="AD41" i="78"/>
  <c r="Y41" i="78"/>
  <c r="Y41" i="78" a="1"/>
  <c r="I41" i="78" a="1"/>
  <c r="I41" i="78" s="1"/>
  <c r="AF40" i="78"/>
  <c r="AE40" i="78"/>
  <c r="AE40" i="78" a="1"/>
  <c r="AD40" i="78"/>
  <c r="Y40" i="78" a="1"/>
  <c r="Y40" i="78" s="1"/>
  <c r="I40" i="78" a="1"/>
  <c r="I40" i="78" s="1"/>
  <c r="AF39" i="78"/>
  <c r="AE39" i="78"/>
  <c r="AE39" i="78" a="1"/>
  <c r="AD39" i="78"/>
  <c r="Y39" i="78" a="1"/>
  <c r="Y39" i="78" s="1"/>
  <c r="I39" i="78" a="1"/>
  <c r="I39" i="78" s="1"/>
  <c r="AA39" i="78" s="1" a="1"/>
  <c r="AA39" i="78" s="1"/>
  <c r="AF38" i="78"/>
  <c r="AE38" i="78" a="1"/>
  <c r="AE38" i="78" s="1"/>
  <c r="AD38" i="78"/>
  <c r="Y38" i="78" a="1"/>
  <c r="Y38" i="78" s="1"/>
  <c r="I38" i="78" a="1"/>
  <c r="I38" i="78" s="1"/>
  <c r="AA38" i="78" s="1" a="1"/>
  <c r="AA38" i="78" s="1"/>
  <c r="AF37" i="78"/>
  <c r="AE37" i="78" a="1"/>
  <c r="AE37" i="78" s="1"/>
  <c r="AD37" i="78"/>
  <c r="AA37" i="78"/>
  <c r="AA37" i="78" a="1"/>
  <c r="Y37" i="78" a="1"/>
  <c r="Y37" i="78" s="1"/>
  <c r="I37" i="78" a="1"/>
  <c r="I37" i="78" s="1"/>
  <c r="AF36" i="78"/>
  <c r="AE36" i="78" a="1"/>
  <c r="AE36" i="78" s="1"/>
  <c r="AD36" i="78"/>
  <c r="AA36" i="78" a="1"/>
  <c r="AA36" i="78" s="1"/>
  <c r="Y36" i="78" a="1"/>
  <c r="Y36" i="78" s="1"/>
  <c r="I36" i="78" a="1"/>
  <c r="I36" i="78" s="1"/>
  <c r="AF35" i="78"/>
  <c r="AE35" i="78"/>
  <c r="AE35" i="78" a="1"/>
  <c r="AD35" i="78"/>
  <c r="Y35" i="78" a="1"/>
  <c r="Y35" i="78" s="1"/>
  <c r="I35" i="78"/>
  <c r="I35" i="78" a="1"/>
  <c r="AF34" i="78"/>
  <c r="AE34" i="78"/>
  <c r="AE34" i="78" a="1"/>
  <c r="AD34" i="78"/>
  <c r="Y34" i="78" a="1"/>
  <c r="Y34" i="78" s="1"/>
  <c r="I34" i="78" a="1"/>
  <c r="I34" i="78" s="1"/>
  <c r="AF33" i="78"/>
  <c r="AE33" i="78"/>
  <c r="AE33" i="78" a="1"/>
  <c r="AD33" i="78"/>
  <c r="Y33" i="78" a="1"/>
  <c r="Y33" i="78" s="1"/>
  <c r="I33" i="78" a="1"/>
  <c r="I33" i="78" s="1"/>
  <c r="AF32" i="78"/>
  <c r="AE32" i="78"/>
  <c r="AE32" i="78" a="1"/>
  <c r="AD32" i="78"/>
  <c r="AA32" i="78" a="1"/>
  <c r="AA32" i="78" s="1"/>
  <c r="Y32" i="78"/>
  <c r="Y32" i="78" a="1"/>
  <c r="I32" i="78" a="1"/>
  <c r="I32" i="78" s="1"/>
  <c r="AF31" i="78"/>
  <c r="AE31" i="78"/>
  <c r="AE31" i="78" a="1"/>
  <c r="AD31" i="78"/>
  <c r="AA31" i="78" a="1"/>
  <c r="AA31" i="78" s="1"/>
  <c r="Y31" i="78" a="1"/>
  <c r="Y31" i="78" s="1"/>
  <c r="I31" i="78" a="1"/>
  <c r="I31" i="78" s="1"/>
  <c r="AF30" i="78"/>
  <c r="AE30" i="78" a="1"/>
  <c r="AE30" i="78" s="1"/>
  <c r="AD30" i="78"/>
  <c r="Y30" i="78" a="1"/>
  <c r="Y30" i="78" s="1"/>
  <c r="I30" i="78"/>
  <c r="AA30" i="78" s="1" a="1"/>
  <c r="AA30" i="78" s="1"/>
  <c r="I30" i="78" a="1"/>
  <c r="AF29" i="78"/>
  <c r="AE29" i="78" a="1"/>
  <c r="AE29" i="78" s="1"/>
  <c r="AD29" i="78"/>
  <c r="AA29" i="78" a="1"/>
  <c r="AA29" i="78" s="1"/>
  <c r="Y29" i="78" a="1"/>
  <c r="Y29" i="78" s="1"/>
  <c r="I29" i="78" a="1"/>
  <c r="I29" i="78" s="1"/>
  <c r="AF28" i="78"/>
  <c r="AE28" i="78"/>
  <c r="AE28" i="78" a="1"/>
  <c r="AD28" i="78"/>
  <c r="Y28" i="78" a="1"/>
  <c r="Y28" i="78" s="1"/>
  <c r="I28" i="78" a="1"/>
  <c r="I28" i="78" s="1"/>
  <c r="AF27" i="78"/>
  <c r="AE27" i="78" a="1"/>
  <c r="AE27" i="78" s="1"/>
  <c r="AD27" i="78"/>
  <c r="Y27" i="78" a="1"/>
  <c r="Y27" i="78" s="1"/>
  <c r="I27" i="78" a="1"/>
  <c r="I27" i="78" s="1"/>
  <c r="AF26" i="78"/>
  <c r="AE26" i="78"/>
  <c r="AE26" i="78" a="1"/>
  <c r="AD26" i="78"/>
  <c r="AA26" i="78"/>
  <c r="AA26" i="78" a="1"/>
  <c r="Y26" i="78" a="1"/>
  <c r="Y26" i="78" s="1"/>
  <c r="I26" i="78"/>
  <c r="I26" i="78" a="1"/>
  <c r="AF25" i="78"/>
  <c r="AE25" i="78"/>
  <c r="AE25" i="78" a="1"/>
  <c r="AD25" i="78"/>
  <c r="Y25" i="78"/>
  <c r="Y25" i="78" a="1"/>
  <c r="I25" i="78" a="1"/>
  <c r="I25" i="78" s="1"/>
  <c r="AF24" i="78"/>
  <c r="AE24" i="78" a="1"/>
  <c r="AE24" i="78" s="1"/>
  <c r="AD24" i="78"/>
  <c r="Y24" i="78" a="1"/>
  <c r="Y24" i="78" s="1"/>
  <c r="I24" i="78" a="1"/>
  <c r="I24" i="78" s="1"/>
  <c r="AI23" i="78"/>
  <c r="AF23" i="78"/>
  <c r="AE23" i="78" a="1"/>
  <c r="AE23" i="78" s="1"/>
  <c r="AD23" i="78"/>
  <c r="Y23" i="78"/>
  <c r="Y23" i="78" a="1"/>
  <c r="I23" i="78" a="1"/>
  <c r="I23" i="78" s="1"/>
  <c r="AI22" i="78"/>
  <c r="AF22" i="78"/>
  <c r="AE22" i="78" a="1"/>
  <c r="AE22" i="78" s="1"/>
  <c r="AD22" i="78"/>
  <c r="AA22" i="78" a="1"/>
  <c r="AA22" i="78" s="1"/>
  <c r="Y22" i="78" a="1"/>
  <c r="Y22" i="78" s="1"/>
  <c r="I22" i="78" a="1"/>
  <c r="I22" i="78" s="1"/>
  <c r="AI21" i="78" a="1"/>
  <c r="AI21" i="78" s="1"/>
  <c r="AF21" i="78"/>
  <c r="AE21" i="78" a="1"/>
  <c r="AE21" i="78" s="1"/>
  <c r="AD21" i="78"/>
  <c r="Y21" i="78" a="1"/>
  <c r="Y21" i="78" s="1"/>
  <c r="I21" i="78" a="1"/>
  <c r="I21" i="78" s="1"/>
  <c r="AF20" i="78"/>
  <c r="AE20" i="78" a="1"/>
  <c r="AE20" i="78" s="1"/>
  <c r="AD20" i="78"/>
  <c r="Y20" i="78"/>
  <c r="Y20" i="78" a="1"/>
  <c r="I20" i="78" a="1"/>
  <c r="I20" i="78" s="1"/>
  <c r="AF19" i="78"/>
  <c r="AE19" i="78" a="1"/>
  <c r="AE19" i="78" s="1"/>
  <c r="AD19" i="78"/>
  <c r="Y19" i="78"/>
  <c r="Y19" i="78" a="1"/>
  <c r="I19" i="78" a="1"/>
  <c r="I19" i="78" s="1"/>
  <c r="AI18" i="78"/>
  <c r="AI18" i="78" a="1"/>
  <c r="AF18" i="78"/>
  <c r="AE18" i="78" a="1"/>
  <c r="AE18" i="78" s="1"/>
  <c r="AD18" i="78"/>
  <c r="Y18" i="78" a="1"/>
  <c r="Y18" i="78" s="1"/>
  <c r="I18" i="78" a="1"/>
  <c r="I18" i="78" s="1"/>
  <c r="AI17" i="78" a="1"/>
  <c r="AI17" i="78" s="1"/>
  <c r="AF17" i="78"/>
  <c r="AE17" i="78"/>
  <c r="AE17" i="78" a="1"/>
  <c r="AD17" i="78"/>
  <c r="Y17" i="78" a="1"/>
  <c r="Y17" i="78" s="1"/>
  <c r="I17" i="78" a="1"/>
  <c r="I17" i="78" s="1"/>
  <c r="AI16" i="78" a="1"/>
  <c r="AI16" i="78" s="1"/>
  <c r="AF16" i="78"/>
  <c r="AE16" i="78"/>
  <c r="AE16" i="78" a="1"/>
  <c r="AD16" i="78"/>
  <c r="Y16" i="78" a="1"/>
  <c r="Y16" i="78" s="1"/>
  <c r="I16" i="78" a="1"/>
  <c r="I16" i="78" s="1"/>
  <c r="AF15" i="78"/>
  <c r="AE15" i="78" a="1"/>
  <c r="AE15" i="78" s="1"/>
  <c r="AD15" i="78"/>
  <c r="Y15" i="78" a="1"/>
  <c r="Y15" i="78" s="1"/>
  <c r="I15" i="78"/>
  <c r="I15" i="78" a="1"/>
  <c r="AF14" i="78"/>
  <c r="AE14" i="78"/>
  <c r="AE14" i="78" a="1"/>
  <c r="AD14" i="78"/>
  <c r="Y14" i="78" a="1"/>
  <c r="Y14" i="78" s="1"/>
  <c r="I14" i="78" a="1"/>
  <c r="I14" i="78" s="1"/>
  <c r="AF13" i="78"/>
  <c r="AE13" i="78"/>
  <c r="AE13" i="78" a="1"/>
  <c r="AD13" i="78"/>
  <c r="Y13" i="78"/>
  <c r="Y13" i="78" a="1"/>
  <c r="I13" i="78"/>
  <c r="I13" i="78" a="1"/>
  <c r="A13" i="78"/>
  <c r="B13" i="78" s="1"/>
  <c r="AI12" i="78"/>
  <c r="S12" i="78"/>
  <c r="AI11" i="78"/>
  <c r="AI10" i="78"/>
  <c r="X10" i="78"/>
  <c r="X10" i="78" a="1"/>
  <c r="W10" i="78" a="1"/>
  <c r="W10" i="78" s="1"/>
  <c r="V10" i="78" a="1"/>
  <c r="V10" i="78" s="1"/>
  <c r="U10" i="78" a="1"/>
  <c r="U10" i="78" s="1"/>
  <c r="O10" i="78" a="1"/>
  <c r="O10" i="78" s="1"/>
  <c r="K10" i="78" a="1"/>
  <c r="K10" i="78" s="1"/>
  <c r="E10" i="78"/>
  <c r="AI9" i="78"/>
  <c r="S9" i="78" a="1"/>
  <c r="S9" i="78" s="1"/>
  <c r="AI8" i="78"/>
  <c r="S8" i="78"/>
  <c r="S8" i="78" a="1"/>
  <c r="M8" i="78"/>
  <c r="AI7" i="78" a="1"/>
  <c r="AI7" i="78" s="1"/>
  <c r="S7" i="78" a="1"/>
  <c r="S7" i="78" s="1"/>
  <c r="C7" i="78"/>
  <c r="AI6" i="78"/>
  <c r="A6" i="78"/>
  <c r="AI5" i="78" a="1"/>
  <c r="AI5" i="78" s="1"/>
  <c r="S3" i="78" s="1" a="1"/>
  <c r="S3" i="78" s="1"/>
  <c r="AP4" i="78"/>
  <c r="AO4" i="78"/>
  <c r="AI4" i="78"/>
  <c r="AI4" i="78" a="1"/>
  <c r="S4" i="78"/>
  <c r="AI3" i="78"/>
  <c r="A3" i="78"/>
  <c r="AI2" i="78"/>
  <c r="S2" i="78" s="1" a="1"/>
  <c r="S2" i="78" s="1"/>
  <c r="Q1" i="78"/>
  <c r="N1" i="78"/>
  <c r="J222" i="77"/>
  <c r="M219" i="77"/>
  <c r="H218" i="77" a="1"/>
  <c r="H218" i="77" s="1"/>
  <c r="B218" i="77"/>
  <c r="J191" i="77"/>
  <c r="H187" i="77" a="1"/>
  <c r="H187" i="77" s="1"/>
  <c r="B187" i="77"/>
  <c r="J181" i="77"/>
  <c r="F181" i="77"/>
  <c r="P180" i="77"/>
  <c r="Q179" i="77"/>
  <c r="H178" i="77"/>
  <c r="H87" i="77" s="1" a="1"/>
  <c r="H87" i="77" s="1"/>
  <c r="B178" i="77"/>
  <c r="B87" i="77" s="1" a="1"/>
  <c r="B87" i="77" s="1"/>
  <c r="P175" i="77"/>
  <c r="H174" i="77"/>
  <c r="B174" i="77"/>
  <c r="B83" i="77" s="1" a="1"/>
  <c r="B83" i="77" s="1"/>
  <c r="Q171" i="77"/>
  <c r="B171" i="77"/>
  <c r="N163" i="77"/>
  <c r="K163" i="77"/>
  <c r="O160" i="77"/>
  <c r="J160" i="77"/>
  <c r="M157" i="77"/>
  <c r="B157" i="77"/>
  <c r="F156" i="77"/>
  <c r="B156" i="77"/>
  <c r="H138" i="77"/>
  <c r="B138" i="77"/>
  <c r="Q135" i="77"/>
  <c r="Q134" i="77"/>
  <c r="B133" i="77"/>
  <c r="O129" i="77"/>
  <c r="J129" i="77"/>
  <c r="M126" i="77"/>
  <c r="H126" i="77" a="1"/>
  <c r="H126" i="77" s="1"/>
  <c r="B126" i="77"/>
  <c r="F125" i="77"/>
  <c r="B125" i="77"/>
  <c r="H107" i="77"/>
  <c r="B107" i="77"/>
  <c r="J102" i="77"/>
  <c r="B102" i="77"/>
  <c r="M98" i="77"/>
  <c r="J98" i="77"/>
  <c r="J68" i="77" s="1" a="1"/>
  <c r="J68" i="77" s="1"/>
  <c r="M95" i="77"/>
  <c r="B95" i="77"/>
  <c r="F94" i="77"/>
  <c r="B94" i="77"/>
  <c r="B64" i="77" s="1" a="1"/>
  <c r="B64" i="77" s="1"/>
  <c r="G91" i="77" a="1"/>
  <c r="G91" i="77" s="1"/>
  <c r="C91" i="77"/>
  <c r="C91" i="77" a="1"/>
  <c r="N90" i="77" a="1"/>
  <c r="N90" i="77" s="1"/>
  <c r="J90" i="77" a="1"/>
  <c r="J90" i="77" s="1"/>
  <c r="F90" i="77" a="1"/>
  <c r="F90" i="77" s="1"/>
  <c r="N88" i="77" a="1"/>
  <c r="N88" i="77" s="1"/>
  <c r="E88" i="77"/>
  <c r="E88" i="77" a="1"/>
  <c r="C88" i="77" a="1"/>
  <c r="C88" i="77" s="1"/>
  <c r="A86" i="77" a="1"/>
  <c r="A86" i="77" s="1"/>
  <c r="N84" i="77" a="1"/>
  <c r="N84" i="77" s="1"/>
  <c r="E84" i="77" a="1"/>
  <c r="E84" i="77" s="1"/>
  <c r="C84" i="77" a="1"/>
  <c r="C84" i="77" s="1"/>
  <c r="A82" i="77" a="1"/>
  <c r="A82" i="77" s="1"/>
  <c r="N80" i="77"/>
  <c r="N80" i="77" a="1"/>
  <c r="O79" i="77" a="1"/>
  <c r="O79" i="77" s="1"/>
  <c r="A79" i="77" a="1"/>
  <c r="A79" i="77" s="1"/>
  <c r="E78" i="77" a="1"/>
  <c r="E78" i="77" s="1"/>
  <c r="J77" i="77" a="1"/>
  <c r="J77" i="77" s="1"/>
  <c r="F77" i="77"/>
  <c r="F77" i="77" a="1"/>
  <c r="E77" i="77" a="1"/>
  <c r="E77" i="77" s="1"/>
  <c r="L75" i="77" a="1"/>
  <c r="L75" i="77" s="1"/>
  <c r="M74" i="77" a="1"/>
  <c r="M74" i="77" s="1"/>
  <c r="L74" i="77" a="1"/>
  <c r="L74" i="77" s="1"/>
  <c r="E74" i="77" a="1"/>
  <c r="E74" i="77" s="1"/>
  <c r="D74" i="77"/>
  <c r="D74" i="77" a="1"/>
  <c r="H72" i="77" a="1"/>
  <c r="H72" i="77" s="1"/>
  <c r="N71" i="77" a="1"/>
  <c r="N71" i="77" s="1"/>
  <c r="K71" i="77"/>
  <c r="K71" i="77" a="1"/>
  <c r="B71" i="77" a="1"/>
  <c r="B71" i="77" s="1"/>
  <c r="K69" i="77"/>
  <c r="K69" i="77" a="1"/>
  <c r="H69" i="77" a="1"/>
  <c r="H69" i="77" s="1"/>
  <c r="L68" i="77" a="1"/>
  <c r="L68" i="77" s="1"/>
  <c r="B68" i="77" a="1"/>
  <c r="B68" i="77" s="1"/>
  <c r="B67" i="77" a="1"/>
  <c r="B67" i="77" s="1"/>
  <c r="P66" i="77"/>
  <c r="P66" i="77" a="1"/>
  <c r="N65" i="77" a="1"/>
  <c r="N65" i="77" s="1"/>
  <c r="M65" i="77"/>
  <c r="G65" i="77" a="1"/>
  <c r="G65" i="77" s="1"/>
  <c r="E65" i="77" a="1"/>
  <c r="E65" i="77" s="1"/>
  <c r="M64" i="77" a="1"/>
  <c r="M64" i="77" s="1"/>
  <c r="J64" i="77" a="1"/>
  <c r="J64" i="77" s="1"/>
  <c r="G61" i="77"/>
  <c r="B61" i="77"/>
  <c r="I60" i="77"/>
  <c r="D58" i="77"/>
  <c r="J157" i="77" s="1"/>
  <c r="J65" i="77" s="1" a="1"/>
  <c r="J65" i="77" s="1"/>
  <c r="B58" i="77"/>
  <c r="G57" i="77"/>
  <c r="I56" i="77"/>
  <c r="G56" i="77"/>
  <c r="N54" i="77" a="1"/>
  <c r="N54" i="77" s="1"/>
  <c r="Q170" i="77" s="1"/>
  <c r="I54" i="77"/>
  <c r="G54" i="77"/>
  <c r="G58" i="77" s="1"/>
  <c r="E54" i="77"/>
  <c r="E61" i="77" s="1"/>
  <c r="D54" i="77"/>
  <c r="D61" i="77" s="1"/>
  <c r="B54" i="77"/>
  <c r="AF43" i="77"/>
  <c r="AE43" i="77"/>
  <c r="AE43" i="77" a="1"/>
  <c r="AD43" i="77"/>
  <c r="Y43" i="77" a="1"/>
  <c r="Y43" i="77" s="1"/>
  <c r="I43" i="77"/>
  <c r="I43" i="77" a="1"/>
  <c r="AF42" i="77"/>
  <c r="AE42" i="77"/>
  <c r="AE42" i="77" a="1"/>
  <c r="AD42" i="77"/>
  <c r="Y42" i="77" a="1"/>
  <c r="Y42" i="77" s="1"/>
  <c r="I42" i="77" a="1"/>
  <c r="I42" i="77" s="1"/>
  <c r="AF41" i="77"/>
  <c r="AE41" i="77" a="1"/>
  <c r="AE41" i="77" s="1"/>
  <c r="AD41" i="77"/>
  <c r="Y41" i="77"/>
  <c r="Y41" i="77" a="1"/>
  <c r="I41" i="77" a="1"/>
  <c r="I41" i="77" s="1"/>
  <c r="AF40" i="77"/>
  <c r="AE40" i="77" a="1"/>
  <c r="AE40" i="77" s="1"/>
  <c r="AD40" i="77"/>
  <c r="Y40" i="77" a="1"/>
  <c r="Y40" i="77" s="1"/>
  <c r="I40" i="77" a="1"/>
  <c r="I40" i="77" s="1"/>
  <c r="AF39" i="77"/>
  <c r="AE39" i="77"/>
  <c r="AE39" i="77" a="1"/>
  <c r="AD39" i="77"/>
  <c r="Y39" i="77" a="1"/>
  <c r="Y39" i="77" s="1"/>
  <c r="I39" i="77"/>
  <c r="I39" i="77" a="1"/>
  <c r="AF38" i="77"/>
  <c r="AE38" i="77"/>
  <c r="AE38" i="77" a="1"/>
  <c r="AD38" i="77"/>
  <c r="AA38" i="77"/>
  <c r="Y38" i="77" a="1"/>
  <c r="Y38" i="77" s="1"/>
  <c r="I38" i="77" a="1"/>
  <c r="I38" i="77" s="1"/>
  <c r="AA38" i="77" s="1" a="1"/>
  <c r="AF37" i="77"/>
  <c r="AE37" i="77" a="1"/>
  <c r="AE37" i="77" s="1"/>
  <c r="AD37" i="77"/>
  <c r="AA37" i="77" a="1"/>
  <c r="AA37" i="77" s="1"/>
  <c r="Y37" i="77" a="1"/>
  <c r="Y37" i="77" s="1"/>
  <c r="I37" i="77" a="1"/>
  <c r="I37" i="77" s="1"/>
  <c r="AF36" i="77"/>
  <c r="AE36" i="77" a="1"/>
  <c r="AE36" i="77" s="1"/>
  <c r="AD36" i="77"/>
  <c r="AA36" i="77" a="1"/>
  <c r="AA36" i="77" s="1"/>
  <c r="Y36" i="77" a="1"/>
  <c r="Y36" i="77" s="1"/>
  <c r="I36" i="77" a="1"/>
  <c r="I36" i="77" s="1"/>
  <c r="AF35" i="77"/>
  <c r="AE35" i="77" a="1"/>
  <c r="AE35" i="77" s="1"/>
  <c r="AD35" i="77"/>
  <c r="Y35" i="77" a="1"/>
  <c r="Y35" i="77" s="1"/>
  <c r="I35" i="77" a="1"/>
  <c r="I35" i="77" s="1"/>
  <c r="AF34" i="77"/>
  <c r="AE34" i="77"/>
  <c r="AE34" i="77" a="1"/>
  <c r="AD34" i="77"/>
  <c r="Y34" i="77" a="1"/>
  <c r="Y34" i="77" s="1"/>
  <c r="I34" i="77" a="1"/>
  <c r="I34" i="77" s="1"/>
  <c r="AF33" i="77"/>
  <c r="AE33" i="77" a="1"/>
  <c r="AE33" i="77" s="1"/>
  <c r="AD33" i="77"/>
  <c r="Y33" i="77" a="1"/>
  <c r="Y33" i="77" s="1"/>
  <c r="I33" i="77" a="1"/>
  <c r="I33" i="77" s="1"/>
  <c r="AF32" i="77"/>
  <c r="AE32" i="77" a="1"/>
  <c r="AE32" i="77" s="1"/>
  <c r="AD32" i="77"/>
  <c r="Y32" i="77" a="1"/>
  <c r="Y32" i="77" s="1"/>
  <c r="I32" i="77" a="1"/>
  <c r="I32" i="77" s="1"/>
  <c r="AF31" i="77"/>
  <c r="AE31" i="77"/>
  <c r="AE31" i="77" a="1"/>
  <c r="AD31" i="77"/>
  <c r="AA31" i="77" a="1"/>
  <c r="AA31" i="77" s="1"/>
  <c r="Y31" i="77" a="1"/>
  <c r="Y31" i="77" s="1"/>
  <c r="I31" i="77"/>
  <c r="I31" i="77" a="1"/>
  <c r="AF30" i="77"/>
  <c r="AE30" i="77"/>
  <c r="AE30" i="77" a="1"/>
  <c r="AD30" i="77"/>
  <c r="Y30" i="77" a="1"/>
  <c r="Y30" i="77" s="1"/>
  <c r="I30" i="77" a="1"/>
  <c r="I30" i="77" s="1"/>
  <c r="AA30" i="77" s="1" a="1"/>
  <c r="AA30" i="77" s="1"/>
  <c r="AF29" i="77"/>
  <c r="AE29" i="77" a="1"/>
  <c r="AE29" i="77" s="1"/>
  <c r="AD29" i="77"/>
  <c r="Y29" i="77" a="1"/>
  <c r="Y29" i="77" s="1"/>
  <c r="I29" i="77" a="1"/>
  <c r="I29" i="77" s="1"/>
  <c r="AF28" i="77"/>
  <c r="AE28" i="77" a="1"/>
  <c r="AE28" i="77" s="1"/>
  <c r="AD28" i="77"/>
  <c r="AA28" i="77" a="1"/>
  <c r="AA28" i="77" s="1"/>
  <c r="Y28" i="77"/>
  <c r="Y28" i="77" a="1"/>
  <c r="I28" i="77" a="1"/>
  <c r="I28" i="77" s="1"/>
  <c r="AF27" i="77"/>
  <c r="AE27" i="77" a="1"/>
  <c r="AE27" i="77" s="1"/>
  <c r="AD27" i="77"/>
  <c r="Y27" i="77" a="1"/>
  <c r="Y27" i="77" s="1"/>
  <c r="I27" i="77" a="1"/>
  <c r="I27" i="77" s="1"/>
  <c r="AF26" i="77"/>
  <c r="AE26" i="77"/>
  <c r="AE26" i="77" a="1"/>
  <c r="AD26" i="77"/>
  <c r="Y26" i="77" a="1"/>
  <c r="Y26" i="77" s="1"/>
  <c r="I26" i="77" a="1"/>
  <c r="I26" i="77" s="1"/>
  <c r="AF25" i="77"/>
  <c r="AE25" i="77" a="1"/>
  <c r="AE25" i="77" s="1"/>
  <c r="AD25" i="77"/>
  <c r="Y25" i="77" a="1"/>
  <c r="Y25" i="77" s="1"/>
  <c r="I25" i="77" a="1"/>
  <c r="I25" i="77" s="1"/>
  <c r="AF24" i="77"/>
  <c r="AE24" i="77" a="1"/>
  <c r="AE24" i="77" s="1"/>
  <c r="AD24" i="77"/>
  <c r="Y24" i="77" a="1"/>
  <c r="Y24" i="77" s="1"/>
  <c r="I24" i="77" a="1"/>
  <c r="I24" i="77" s="1"/>
  <c r="AI23" i="77"/>
  <c r="AF23" i="77"/>
  <c r="AE23" i="77" a="1"/>
  <c r="AE23" i="77" s="1"/>
  <c r="AD23" i="77"/>
  <c r="Y23" i="77"/>
  <c r="Y23" i="77" a="1"/>
  <c r="I23" i="77"/>
  <c r="I23" i="77" a="1"/>
  <c r="AI22" i="77"/>
  <c r="AF22" i="77"/>
  <c r="AE22" i="77" a="1"/>
  <c r="AE22" i="77" s="1"/>
  <c r="AD22" i="77"/>
  <c r="Y22" i="77" a="1"/>
  <c r="Y22" i="77" s="1"/>
  <c r="I22" i="77" a="1"/>
  <c r="I22" i="77" s="1"/>
  <c r="AI21" i="77"/>
  <c r="AI21" i="77" a="1"/>
  <c r="AF21" i="77"/>
  <c r="AE21" i="77" a="1"/>
  <c r="AE21" i="77" s="1"/>
  <c r="AD21" i="77"/>
  <c r="Y21" i="77" a="1"/>
  <c r="Y21" i="77" s="1"/>
  <c r="I21" i="77" a="1"/>
  <c r="I21" i="77" s="1"/>
  <c r="AF20" i="77"/>
  <c r="AE20" i="77" a="1"/>
  <c r="AE20" i="77" s="1"/>
  <c r="AD20" i="77"/>
  <c r="Y20" i="77" a="1"/>
  <c r="Y20" i="77" s="1"/>
  <c r="I20" i="77" a="1"/>
  <c r="I20" i="77" s="1"/>
  <c r="AF19" i="77"/>
  <c r="AE19" i="77"/>
  <c r="AE19" i="77" a="1"/>
  <c r="AD19" i="77"/>
  <c r="Y19" i="77" a="1"/>
  <c r="Y19" i="77" s="1"/>
  <c r="I19" i="77" a="1"/>
  <c r="I19" i="77" s="1"/>
  <c r="AI18" i="77" a="1"/>
  <c r="AI18" i="77" s="1"/>
  <c r="AF18" i="77"/>
  <c r="AE18" i="77"/>
  <c r="AE18" i="77" a="1"/>
  <c r="AD18" i="77"/>
  <c r="Y18" i="77" a="1"/>
  <c r="Y18" i="77" s="1"/>
  <c r="I18" i="77" a="1"/>
  <c r="I18" i="77" s="1"/>
  <c r="AI17" i="77" a="1"/>
  <c r="AI17" i="77" s="1"/>
  <c r="AF17" i="77"/>
  <c r="AE17" i="77" a="1"/>
  <c r="AE17" i="77" s="1"/>
  <c r="AD17" i="77"/>
  <c r="Y17" i="77" a="1"/>
  <c r="Y17" i="77" s="1"/>
  <c r="I17" i="77" a="1"/>
  <c r="I17" i="77" s="1"/>
  <c r="AI16" i="77"/>
  <c r="AI16" i="77" a="1"/>
  <c r="AF16" i="77"/>
  <c r="AE16" i="77"/>
  <c r="AE16" i="77" a="1"/>
  <c r="AD16" i="77"/>
  <c r="Y16" i="77" a="1"/>
  <c r="Y16" i="77" s="1"/>
  <c r="I16" i="77"/>
  <c r="I16" i="77" a="1"/>
  <c r="AF15" i="77"/>
  <c r="AE15" i="77"/>
  <c r="AE15" i="77" a="1"/>
  <c r="AD15" i="77"/>
  <c r="Y15" i="77" a="1"/>
  <c r="Y15" i="77" s="1"/>
  <c r="I15" i="77"/>
  <c r="I15" i="77" a="1"/>
  <c r="AF14" i="77"/>
  <c r="AE14" i="77"/>
  <c r="AE14" i="77" a="1"/>
  <c r="AD14" i="77"/>
  <c r="Y14" i="77" a="1"/>
  <c r="Y14" i="77" s="1"/>
  <c r="I14" i="77" a="1"/>
  <c r="I14" i="77" s="1"/>
  <c r="AF13" i="77"/>
  <c r="AE13" i="77" a="1"/>
  <c r="AE13" i="77" s="1"/>
  <c r="AD13" i="77"/>
  <c r="Y13" i="77" a="1"/>
  <c r="Y13" i="77" s="1"/>
  <c r="I13" i="77"/>
  <c r="I13" i="77" a="1"/>
  <c r="A13" i="77"/>
  <c r="B13" i="77" s="1"/>
  <c r="AI12" i="77"/>
  <c r="S12" i="77"/>
  <c r="AI11" i="77"/>
  <c r="AI10" i="77"/>
  <c r="X10" i="77"/>
  <c r="X10" i="77" a="1"/>
  <c r="W10" i="77" a="1"/>
  <c r="W10" i="77" s="1"/>
  <c r="V10" i="77" a="1"/>
  <c r="V10" i="77" s="1"/>
  <c r="U10" i="77"/>
  <c r="U10" i="77" a="1"/>
  <c r="O10" i="77"/>
  <c r="O10" i="77" a="1"/>
  <c r="K10" i="77" a="1"/>
  <c r="K10" i="77" s="1"/>
  <c r="H10" i="77"/>
  <c r="H10" i="77" a="1"/>
  <c r="E10" i="77"/>
  <c r="AI9" i="77"/>
  <c r="S9" i="77" a="1"/>
  <c r="S9" i="77" s="1"/>
  <c r="AI8" i="77"/>
  <c r="S8" i="77" a="1"/>
  <c r="S8" i="77" s="1"/>
  <c r="M8" i="77"/>
  <c r="AI7" i="77" a="1"/>
  <c r="AI7" i="77" s="1"/>
  <c r="S7" i="77" a="1"/>
  <c r="S7" i="77" s="1"/>
  <c r="C7" i="77"/>
  <c r="AP6" i="77"/>
  <c r="AI6" i="77"/>
  <c r="A6" i="77"/>
  <c r="AP5" i="77"/>
  <c r="AI5" i="77"/>
  <c r="AI5" i="77" a="1"/>
  <c r="AO4" i="77"/>
  <c r="AP7" i="77" s="1"/>
  <c r="AI4" i="77"/>
  <c r="AI4" i="77" a="1"/>
  <c r="S4" i="77"/>
  <c r="AI3" i="77"/>
  <c r="S3" i="77" a="1"/>
  <c r="S3" i="77" s="1"/>
  <c r="A3" i="77"/>
  <c r="AI2" i="77"/>
  <c r="S2" i="77" a="1"/>
  <c r="S2" i="77" s="1"/>
  <c r="Q1" i="77"/>
  <c r="N1" i="77"/>
  <c r="B13" i="80" l="1"/>
  <c r="E126" i="80"/>
  <c r="N71" i="80" a="1"/>
  <c r="N71" i="80" s="1"/>
  <c r="AP7" i="79"/>
  <c r="AP5" i="79"/>
  <c r="AP4" i="79"/>
  <c r="F75" i="79" a="1"/>
  <c r="F75" i="79" s="1"/>
  <c r="G65" i="79" a="1"/>
  <c r="G65" i="79" s="1"/>
  <c r="E87" i="79" a="1"/>
  <c r="E87" i="79" s="1"/>
  <c r="A63" i="79" a="1"/>
  <c r="A63" i="79" s="1"/>
  <c r="K71" i="79" a="1"/>
  <c r="K71" i="79" s="1"/>
  <c r="Q103" i="79"/>
  <c r="M65" i="79"/>
  <c r="L74" i="79" a="1"/>
  <c r="L74" i="79" s="1"/>
  <c r="O64" i="79" a="1"/>
  <c r="O64" i="79" s="1"/>
  <c r="D74" i="79" a="1"/>
  <c r="D74" i="79" s="1"/>
  <c r="H125" i="79" a="1"/>
  <c r="H125" i="79" s="1"/>
  <c r="A82" i="79" a="1"/>
  <c r="A82" i="79" s="1"/>
  <c r="D53" i="79" a="1"/>
  <c r="D53" i="79" s="1"/>
  <c r="O73" i="79" a="1"/>
  <c r="O73" i="79" s="1"/>
  <c r="Q134" i="79"/>
  <c r="L72" i="79" a="1"/>
  <c r="L72" i="79" s="1"/>
  <c r="I65" i="79" a="1"/>
  <c r="I65" i="79" s="1"/>
  <c r="B77" i="79" a="1"/>
  <c r="B77" i="79" s="1"/>
  <c r="K70" i="79" a="1"/>
  <c r="K70" i="79" s="1"/>
  <c r="I70" i="79" a="1"/>
  <c r="I70" i="79" s="1"/>
  <c r="H83" i="79" a="1"/>
  <c r="H83" i="79" s="1"/>
  <c r="K69" i="79" a="1"/>
  <c r="K69" i="79" s="1"/>
  <c r="I69" i="79" a="1"/>
  <c r="I69" i="79" s="1"/>
  <c r="E77" i="79" a="1"/>
  <c r="E77" i="79" s="1"/>
  <c r="N80" i="79" a="1"/>
  <c r="N80" i="79" s="1"/>
  <c r="L68" i="79" a="1"/>
  <c r="L68" i="79" s="1"/>
  <c r="A79" i="79" a="1"/>
  <c r="A79" i="79" s="1"/>
  <c r="M77" i="79" a="1"/>
  <c r="M77" i="79" s="1"/>
  <c r="H218" i="79" a="1"/>
  <c r="H218" i="79" s="1"/>
  <c r="G90" i="79" a="1"/>
  <c r="G90" i="79" s="1"/>
  <c r="B80" i="79" a="1"/>
  <c r="B80" i="79" s="1"/>
  <c r="F68" i="79" a="1"/>
  <c r="F68" i="79" s="1"/>
  <c r="N65" i="79" a="1"/>
  <c r="N65" i="79" s="1"/>
  <c r="O68" i="79" a="1"/>
  <c r="O68" i="79" s="1"/>
  <c r="D64" i="79" a="1"/>
  <c r="D64" i="79" s="1"/>
  <c r="B87" i="79" a="1"/>
  <c r="B87" i="79" s="1"/>
  <c r="B64" i="79" a="1"/>
  <c r="B64" i="79" s="1"/>
  <c r="H87" i="79" a="1"/>
  <c r="H87" i="79" s="1"/>
  <c r="B80" i="80" a="1"/>
  <c r="B80" i="80" s="1"/>
  <c r="K10" i="80" a="1"/>
  <c r="K10" i="80" s="1"/>
  <c r="A82" i="80" a="1"/>
  <c r="A82" i="80" s="1"/>
  <c r="P69" i="80" a="1"/>
  <c r="P69" i="80" s="1"/>
  <c r="E57" i="80"/>
  <c r="E61" i="80"/>
  <c r="E95" i="80"/>
  <c r="A15" i="80"/>
  <c r="A16" i="80" s="1"/>
  <c r="B14" i="80"/>
  <c r="AI20" i="80"/>
  <c r="AA16" i="80" a="1"/>
  <c r="AA16" i="80" s="1"/>
  <c r="H44" i="80"/>
  <c r="AA18" i="80" a="1"/>
  <c r="AA18" i="80" s="1"/>
  <c r="J54" i="80"/>
  <c r="AA27" i="80" a="1"/>
  <c r="AA27" i="80" s="1"/>
  <c r="Z16" i="80" a="1"/>
  <c r="Z16" i="80" s="1"/>
  <c r="S16" i="80" s="1" a="1"/>
  <c r="S16" i="80" s="1"/>
  <c r="A17" i="80"/>
  <c r="B16" i="80"/>
  <c r="AA41" i="80" a="1"/>
  <c r="AA41" i="80" s="1"/>
  <c r="AI19" i="80"/>
  <c r="AA21" i="80" a="1"/>
  <c r="AA21" i="80" s="1"/>
  <c r="AA33" i="80" a="1"/>
  <c r="AA33" i="80" s="1"/>
  <c r="AA26" i="80" a="1"/>
  <c r="AA26" i="80" s="1"/>
  <c r="AA34" i="80" a="1"/>
  <c r="AA34" i="80" s="1"/>
  <c r="AA42" i="80" a="1"/>
  <c r="AA42" i="80" s="1"/>
  <c r="Q179" i="80"/>
  <c r="B15" i="80"/>
  <c r="M65" i="80"/>
  <c r="F75" i="80" a="1"/>
  <c r="F75" i="80" s="1"/>
  <c r="B83" i="80" a="1"/>
  <c r="B83" i="80" s="1"/>
  <c r="Q134" i="80"/>
  <c r="P180" i="80"/>
  <c r="AA35" i="80" a="1"/>
  <c r="AA35" i="80" s="1"/>
  <c r="O223" i="80"/>
  <c r="O192" i="80"/>
  <c r="O130" i="80"/>
  <c r="I57" i="80"/>
  <c r="L99" i="80"/>
  <c r="O161" i="80"/>
  <c r="I61" i="80"/>
  <c r="I56" i="80"/>
  <c r="N164" i="80"/>
  <c r="I60" i="80"/>
  <c r="K71" i="80" a="1"/>
  <c r="K71" i="80" s="1"/>
  <c r="B64" i="80" a="1"/>
  <c r="B64" i="80" s="1"/>
  <c r="B77" i="80" a="1"/>
  <c r="B77" i="80" s="1"/>
  <c r="F90" i="80" a="1"/>
  <c r="F90" i="80" s="1"/>
  <c r="AA15" i="80" a="1"/>
  <c r="AA15" i="80" s="1"/>
  <c r="L75" i="80" a="1"/>
  <c r="L75" i="80" s="1"/>
  <c r="N83" i="80" a="1"/>
  <c r="N83" i="80" s="1"/>
  <c r="AP7" i="80"/>
  <c r="I44" i="80"/>
  <c r="L54" i="80" a="1"/>
  <c r="L54" i="80" s="1"/>
  <c r="Q44" i="80" s="1"/>
  <c r="Q104" i="80" s="1"/>
  <c r="F64" i="80" a="1"/>
  <c r="F64" i="80" s="1"/>
  <c r="S10" i="80" a="1"/>
  <c r="S10" i="80" s="1"/>
  <c r="J68" i="80" a="1"/>
  <c r="J68" i="80" s="1"/>
  <c r="AA31" i="80" a="1"/>
  <c r="AA31" i="80" s="1"/>
  <c r="AA43" i="80" a="1"/>
  <c r="AA43" i="80" s="1"/>
  <c r="O87" i="80" a="1"/>
  <c r="O87" i="80" s="1"/>
  <c r="D77" i="80" a="1"/>
  <c r="D77" i="80" s="1"/>
  <c r="J70" i="80" a="1"/>
  <c r="J70" i="80" s="1"/>
  <c r="B63" i="80" a="1"/>
  <c r="B63" i="80" s="1"/>
  <c r="G89" i="80" a="1"/>
  <c r="G89" i="80" s="1"/>
  <c r="K65" i="80" a="1"/>
  <c r="K65" i="80" s="1"/>
  <c r="D53" i="80" a="1"/>
  <c r="D53" i="80" s="1"/>
  <c r="H125" i="80" a="1"/>
  <c r="H125" i="80" s="1"/>
  <c r="N87" i="80" a="1"/>
  <c r="N87" i="80" s="1"/>
  <c r="M77" i="80" a="1"/>
  <c r="M77" i="80" s="1"/>
  <c r="O73" i="80" a="1"/>
  <c r="O73" i="80" s="1"/>
  <c r="I70" i="80" a="1"/>
  <c r="I70" i="80" s="1"/>
  <c r="I69" i="80" a="1"/>
  <c r="I69" i="80" s="1"/>
  <c r="F68" i="80" a="1"/>
  <c r="F68" i="80" s="1"/>
  <c r="O64" i="80" a="1"/>
  <c r="O64" i="80" s="1"/>
  <c r="A63" i="80" a="1"/>
  <c r="A63" i="80" s="1"/>
  <c r="H94" i="80" a="1"/>
  <c r="H94" i="80" s="1"/>
  <c r="B76" i="80" a="1"/>
  <c r="B76" i="80" s="1"/>
  <c r="L73" i="80" a="1"/>
  <c r="L73" i="80" s="1"/>
  <c r="B70" i="80" a="1"/>
  <c r="B70" i="80" s="1"/>
  <c r="H69" i="80" a="1"/>
  <c r="H69" i="80" s="1"/>
  <c r="M64" i="80" a="1"/>
  <c r="M64" i="80" s="1"/>
  <c r="Q174" i="80"/>
  <c r="N74" i="80" a="1"/>
  <c r="N74" i="80" s="1"/>
  <c r="B68" i="80" a="1"/>
  <c r="B68" i="80" s="1"/>
  <c r="Q180" i="80"/>
  <c r="E83" i="80" a="1"/>
  <c r="E83" i="80" s="1"/>
  <c r="I65" i="80" a="1"/>
  <c r="I65" i="80" s="1"/>
  <c r="H77" i="80" a="1"/>
  <c r="H77" i="80" s="1"/>
  <c r="E75" i="80" a="1"/>
  <c r="E75" i="80" s="1"/>
  <c r="F74" i="80" a="1"/>
  <c r="F74" i="80" s="1"/>
  <c r="G71" i="80" a="1"/>
  <c r="G71" i="80" s="1"/>
  <c r="N69" i="80" a="1"/>
  <c r="N69" i="80" s="1"/>
  <c r="B66" i="80" a="1"/>
  <c r="B66" i="80" s="1"/>
  <c r="Q170" i="80"/>
  <c r="Q135" i="80"/>
  <c r="A86" i="80" a="1"/>
  <c r="A86" i="80" s="1"/>
  <c r="E78" i="80" a="1"/>
  <c r="E78" i="80" s="1"/>
  <c r="F77" i="80" a="1"/>
  <c r="F77" i="80" s="1"/>
  <c r="D75" i="80" a="1"/>
  <c r="D75" i="80" s="1"/>
  <c r="E74" i="80" a="1"/>
  <c r="E74" i="80" s="1"/>
  <c r="H72" i="80" a="1"/>
  <c r="H72" i="80" s="1"/>
  <c r="B71" i="80" a="1"/>
  <c r="B71" i="80" s="1"/>
  <c r="D64" i="80" a="1"/>
  <c r="D64" i="80" s="1"/>
  <c r="H187" i="80" a="1"/>
  <c r="H187" i="80" s="1"/>
  <c r="P135" i="80"/>
  <c r="P104" i="80"/>
  <c r="B90" i="80" a="1"/>
  <c r="B90" i="80" s="1"/>
  <c r="O83" i="80" a="1"/>
  <c r="O83" i="80" s="1"/>
  <c r="E65" i="80" a="1"/>
  <c r="E65" i="80" s="1"/>
  <c r="H218" i="80" a="1"/>
  <c r="H218" i="80" s="1"/>
  <c r="Q175" i="80"/>
  <c r="Q103" i="80"/>
  <c r="E77" i="80" a="1"/>
  <c r="E77" i="80" s="1"/>
  <c r="D74" i="80" a="1"/>
  <c r="D74" i="80" s="1"/>
  <c r="K70" i="80" a="1"/>
  <c r="K70" i="80" s="1"/>
  <c r="K69" i="80" a="1"/>
  <c r="K69" i="80" s="1"/>
  <c r="L68" i="80" a="1"/>
  <c r="L68" i="80" s="1"/>
  <c r="N65" i="80" a="1"/>
  <c r="N65" i="80" s="1"/>
  <c r="D65" i="80"/>
  <c r="B67" i="80" a="1"/>
  <c r="B67" i="80" s="1"/>
  <c r="AA40" i="80" a="1"/>
  <c r="AA40" i="80" s="1"/>
  <c r="AP4" i="80"/>
  <c r="Z13" i="80" a="1"/>
  <c r="Z13" i="80" s="1"/>
  <c r="Z14" i="80" a="1"/>
  <c r="Z14" i="80" s="1"/>
  <c r="AA13" i="80" a="1"/>
  <c r="AA13" i="80" s="1"/>
  <c r="AA14" i="80" a="1"/>
  <c r="AA14" i="80" s="1"/>
  <c r="AA25" i="80" a="1"/>
  <c r="AA25" i="80" s="1"/>
  <c r="J90" i="80" a="1"/>
  <c r="J90" i="80" s="1"/>
  <c r="AP5" i="80"/>
  <c r="AA29" i="80" a="1"/>
  <c r="AA29" i="80" s="1"/>
  <c r="P175" i="80"/>
  <c r="J77" i="80" a="1"/>
  <c r="J77" i="80" s="1"/>
  <c r="AA32" i="80" a="1"/>
  <c r="AA32" i="80" s="1"/>
  <c r="J64" i="80" a="1"/>
  <c r="J64" i="80" s="1"/>
  <c r="A79" i="80" a="1"/>
  <c r="A79" i="80" s="1"/>
  <c r="AA36" i="80" a="1"/>
  <c r="AA36" i="80" s="1"/>
  <c r="L74" i="80" a="1"/>
  <c r="L74" i="80" s="1"/>
  <c r="E87" i="80" a="1"/>
  <c r="E87" i="80" s="1"/>
  <c r="B87" i="80" a="1"/>
  <c r="B87" i="80" s="1"/>
  <c r="G65" i="80" a="1"/>
  <c r="G65" i="80" s="1"/>
  <c r="O79" i="80" a="1"/>
  <c r="O79" i="80" s="1"/>
  <c r="O68" i="80" a="1"/>
  <c r="O68" i="80" s="1"/>
  <c r="L72" i="80" a="1"/>
  <c r="L72" i="80" s="1"/>
  <c r="P171" i="80"/>
  <c r="Z15" i="80" a="1"/>
  <c r="Z15" i="80" s="1"/>
  <c r="S15" i="80" s="1" a="1"/>
  <c r="S15" i="80" s="1"/>
  <c r="G90" i="80" a="1"/>
  <c r="G90" i="80" s="1"/>
  <c r="Q171" i="80"/>
  <c r="H10" i="80" a="1"/>
  <c r="H10" i="80" s="1"/>
  <c r="M74" i="80" a="1"/>
  <c r="M74" i="80" s="1"/>
  <c r="N80" i="80" a="1"/>
  <c r="N80" i="80" s="1"/>
  <c r="H87" i="80" a="1"/>
  <c r="H87" i="80" s="1"/>
  <c r="B58" i="80"/>
  <c r="D58" i="80"/>
  <c r="J157" i="80" s="1"/>
  <c r="J65" i="80" s="1" a="1"/>
  <c r="J65" i="80" s="1"/>
  <c r="H126" i="80" a="1"/>
  <c r="H126" i="80" s="1"/>
  <c r="E58" i="80"/>
  <c r="B61" i="80"/>
  <c r="M126" i="80"/>
  <c r="H219" i="80" a="1"/>
  <c r="H219" i="80" s="1"/>
  <c r="H188" i="80" a="1"/>
  <c r="H188" i="80" s="1"/>
  <c r="B60" i="80"/>
  <c r="H83" i="80" a="1"/>
  <c r="H83" i="80" s="1"/>
  <c r="E60" i="80"/>
  <c r="E157" i="80"/>
  <c r="E60" i="79"/>
  <c r="E95" i="79"/>
  <c r="E61" i="79"/>
  <c r="E157" i="79"/>
  <c r="E126" i="79"/>
  <c r="AA28" i="79" a="1"/>
  <c r="AA28" i="79" s="1"/>
  <c r="AA33" i="79" a="1"/>
  <c r="AA33" i="79" s="1"/>
  <c r="AA41" i="79" a="1"/>
  <c r="AA41" i="79" s="1"/>
  <c r="AA18" i="79" a="1"/>
  <c r="AA18" i="79" s="1"/>
  <c r="AA32" i="79" a="1"/>
  <c r="AA32" i="79" s="1"/>
  <c r="AA17" i="79" a="1"/>
  <c r="AA17" i="79" s="1"/>
  <c r="AA36" i="79" a="1"/>
  <c r="AA36" i="79" s="1"/>
  <c r="H44" i="79"/>
  <c r="AA15" i="79" a="1"/>
  <c r="AA15" i="79" s="1"/>
  <c r="A15" i="79"/>
  <c r="B14" i="79"/>
  <c r="Z14" i="79" a="1"/>
  <c r="Z14" i="79" s="1"/>
  <c r="S14" i="79" s="1" a="1"/>
  <c r="S14" i="79" s="1"/>
  <c r="AA20" i="79" a="1"/>
  <c r="AA20" i="79" s="1"/>
  <c r="AA27" i="79" a="1"/>
  <c r="AA27" i="79" s="1"/>
  <c r="AI20" i="79"/>
  <c r="AA38" i="79" a="1"/>
  <c r="AA38" i="79" s="1"/>
  <c r="H157" i="79"/>
  <c r="AA25" i="79" a="1"/>
  <c r="AA25" i="79" s="1"/>
  <c r="AA30" i="79" a="1"/>
  <c r="AA30" i="79" s="1"/>
  <c r="B57" i="79"/>
  <c r="B13" i="79"/>
  <c r="I44" i="79"/>
  <c r="J54" i="79"/>
  <c r="J68" i="79" a="1"/>
  <c r="J68" i="79" s="1"/>
  <c r="S10" i="79" a="1"/>
  <c r="S10" i="79" s="1"/>
  <c r="AA37" i="79" a="1"/>
  <c r="AA37" i="79" s="1"/>
  <c r="S3" i="79" a="1"/>
  <c r="S3" i="79" s="1"/>
  <c r="AA26" i="79" a="1"/>
  <c r="AA26" i="79" s="1"/>
  <c r="AA31" i="79" a="1"/>
  <c r="AA31" i="79" s="1"/>
  <c r="AA43" i="79" a="1"/>
  <c r="AA43" i="79" s="1"/>
  <c r="Z13" i="79" a="1"/>
  <c r="Z13" i="79" s="1"/>
  <c r="AA23" i="79" a="1"/>
  <c r="AA23" i="79" s="1"/>
  <c r="H188" i="79" a="1"/>
  <c r="H188" i="79" s="1"/>
  <c r="H219" i="79" a="1"/>
  <c r="H219" i="79" s="1"/>
  <c r="B61" i="79"/>
  <c r="H126" i="79" a="1"/>
  <c r="H126" i="79" s="1"/>
  <c r="O223" i="79"/>
  <c r="O192" i="79"/>
  <c r="L99" i="79"/>
  <c r="O161" i="79"/>
  <c r="I56" i="79"/>
  <c r="N164" i="79"/>
  <c r="O130" i="79"/>
  <c r="AA24" i="79" a="1"/>
  <c r="AA24" i="79" s="1"/>
  <c r="AA35" i="79" a="1"/>
  <c r="AA35" i="79" s="1"/>
  <c r="AA39" i="79" a="1"/>
  <c r="AA39" i="79" s="1"/>
  <c r="O87" i="79" a="1"/>
  <c r="O87" i="79" s="1"/>
  <c r="D77" i="79" a="1"/>
  <c r="D77" i="79" s="1"/>
  <c r="J70" i="79" a="1"/>
  <c r="J70" i="79" s="1"/>
  <c r="B63" i="79" a="1"/>
  <c r="B63" i="79" s="1"/>
  <c r="G89" i="79" a="1"/>
  <c r="G89" i="79" s="1"/>
  <c r="K65" i="79" a="1"/>
  <c r="K65" i="79" s="1"/>
  <c r="H94" i="79" a="1"/>
  <c r="H94" i="79" s="1"/>
  <c r="B76" i="79" a="1"/>
  <c r="B76" i="79" s="1"/>
  <c r="N74" i="79" a="1"/>
  <c r="N74" i="79" s="1"/>
  <c r="L73" i="79" a="1"/>
  <c r="L73" i="79" s="1"/>
  <c r="B70" i="79" a="1"/>
  <c r="B70" i="79" s="1"/>
  <c r="H69" i="79" a="1"/>
  <c r="H69" i="79" s="1"/>
  <c r="B68" i="79" a="1"/>
  <c r="B68" i="79" s="1"/>
  <c r="M64" i="79" a="1"/>
  <c r="M64" i="79" s="1"/>
  <c r="K10" i="79" a="1"/>
  <c r="K10" i="79" s="1"/>
  <c r="E83" i="79" a="1"/>
  <c r="E83" i="79" s="1"/>
  <c r="O79" i="79" a="1"/>
  <c r="O79" i="79" s="1"/>
  <c r="J77" i="79" a="1"/>
  <c r="J77" i="79" s="1"/>
  <c r="L75" i="79" a="1"/>
  <c r="L75" i="79" s="1"/>
  <c r="M74" i="79" a="1"/>
  <c r="M74" i="79" s="1"/>
  <c r="P69" i="79" a="1"/>
  <c r="P69" i="79" s="1"/>
  <c r="B67" i="79" a="1"/>
  <c r="B67" i="79" s="1"/>
  <c r="J64" i="79" a="1"/>
  <c r="J64" i="79" s="1"/>
  <c r="L54" i="79" a="1"/>
  <c r="L54" i="79" s="1"/>
  <c r="Q44" i="79" s="1"/>
  <c r="H10" i="79" a="1"/>
  <c r="H10" i="79" s="1"/>
  <c r="B83" i="79" a="1"/>
  <c r="B83" i="79" s="1"/>
  <c r="H77" i="79" a="1"/>
  <c r="H77" i="79" s="1"/>
  <c r="E75" i="79" a="1"/>
  <c r="E75" i="79" s="1"/>
  <c r="F74" i="79" a="1"/>
  <c r="F74" i="79" s="1"/>
  <c r="G71" i="79" a="1"/>
  <c r="G71" i="79" s="1"/>
  <c r="N69" i="79" a="1"/>
  <c r="N69" i="79" s="1"/>
  <c r="B66" i="79" a="1"/>
  <c r="B66" i="79" s="1"/>
  <c r="F90" i="79" a="1"/>
  <c r="F90" i="79" s="1"/>
  <c r="Q135" i="79"/>
  <c r="Q104" i="79"/>
  <c r="A86" i="79" a="1"/>
  <c r="A86" i="79" s="1"/>
  <c r="E78" i="79" a="1"/>
  <c r="E78" i="79" s="1"/>
  <c r="F77" i="79" a="1"/>
  <c r="F77" i="79" s="1"/>
  <c r="D75" i="79" a="1"/>
  <c r="D75" i="79" s="1"/>
  <c r="E74" i="79" a="1"/>
  <c r="E74" i="79" s="1"/>
  <c r="H72" i="79" a="1"/>
  <c r="H72" i="79" s="1"/>
  <c r="B71" i="79" a="1"/>
  <c r="B71" i="79" s="1"/>
  <c r="H187" i="79" a="1"/>
  <c r="H187" i="79" s="1"/>
  <c r="P135" i="79"/>
  <c r="P104" i="79"/>
  <c r="B90" i="79" a="1"/>
  <c r="B90" i="79" s="1"/>
  <c r="O83" i="79" a="1"/>
  <c r="O83" i="79" s="1"/>
  <c r="E65" i="79" a="1"/>
  <c r="E65" i="79" s="1"/>
  <c r="B60" i="79"/>
  <c r="N71" i="79" a="1"/>
  <c r="N71" i="79" s="1"/>
  <c r="AA14" i="79" a="1"/>
  <c r="AA14" i="79" s="1"/>
  <c r="AA13" i="79" a="1"/>
  <c r="AA13" i="79" s="1"/>
  <c r="D65" i="79"/>
  <c r="F64" i="79" a="1"/>
  <c r="F64" i="79" s="1"/>
  <c r="D58" i="79"/>
  <c r="J157" i="79" s="1"/>
  <c r="J65" i="79" s="1" a="1"/>
  <c r="J65" i="79" s="1"/>
  <c r="M95" i="79"/>
  <c r="E58" i="79"/>
  <c r="M126" i="79"/>
  <c r="G58" i="79"/>
  <c r="D61" i="79"/>
  <c r="G61" i="79"/>
  <c r="E57" i="79"/>
  <c r="E57" i="78"/>
  <c r="E126" i="78"/>
  <c r="E61" i="78"/>
  <c r="Z13" i="78" a="1"/>
  <c r="Z13" i="78" s="1"/>
  <c r="S13" i="78" s="1" a="1"/>
  <c r="S13" i="78" s="1"/>
  <c r="AA21" i="78" a="1"/>
  <c r="AA21" i="78" s="1"/>
  <c r="AA41" i="78" a="1"/>
  <c r="AA41" i="78" s="1"/>
  <c r="AA20" i="78" a="1"/>
  <c r="AA20" i="78" s="1"/>
  <c r="AI19" i="78"/>
  <c r="AA42" i="78" a="1"/>
  <c r="AA42" i="78" s="1"/>
  <c r="I44" i="78"/>
  <c r="AA33" i="78" a="1"/>
  <c r="AA33" i="78" s="1"/>
  <c r="AA28" i="78" a="1"/>
  <c r="AA28" i="78" s="1"/>
  <c r="AA35" i="78" a="1"/>
  <c r="AA35" i="78" s="1"/>
  <c r="J54" i="78"/>
  <c r="S10" i="78" a="1"/>
  <c r="S10" i="78" s="1"/>
  <c r="A14" i="78"/>
  <c r="H44" i="78"/>
  <c r="AA17" i="78" a="1"/>
  <c r="AA17" i="78" s="1"/>
  <c r="AA14" i="78" a="1"/>
  <c r="AA14" i="78" s="1"/>
  <c r="O87" i="78" a="1"/>
  <c r="O87" i="78" s="1"/>
  <c r="D77" i="78" a="1"/>
  <c r="D77" i="78" s="1"/>
  <c r="J70" i="78" a="1"/>
  <c r="J70" i="78" s="1"/>
  <c r="B63" i="78" a="1"/>
  <c r="B63" i="78" s="1"/>
  <c r="G89" i="78" a="1"/>
  <c r="G89" i="78" s="1"/>
  <c r="K65" i="78" a="1"/>
  <c r="K65" i="78" s="1"/>
  <c r="D53" i="78" a="1"/>
  <c r="D53" i="78" s="1"/>
  <c r="H125" i="78" a="1"/>
  <c r="H125" i="78" s="1"/>
  <c r="N87" i="78" a="1"/>
  <c r="N87" i="78" s="1"/>
  <c r="M77" i="78" a="1"/>
  <c r="M77" i="78" s="1"/>
  <c r="B77" i="78" a="1"/>
  <c r="B77" i="78" s="1"/>
  <c r="O73" i="78" a="1"/>
  <c r="O73" i="78" s="1"/>
  <c r="I70" i="78" a="1"/>
  <c r="I70" i="78" s="1"/>
  <c r="I69" i="78" a="1"/>
  <c r="I69" i="78" s="1"/>
  <c r="F68" i="78" a="1"/>
  <c r="F68" i="78" s="1"/>
  <c r="O64" i="78" a="1"/>
  <c r="O64" i="78" s="1"/>
  <c r="A63" i="78" a="1"/>
  <c r="A63" i="78" s="1"/>
  <c r="Q180" i="78"/>
  <c r="E83" i="78" a="1"/>
  <c r="E83" i="78" s="1"/>
  <c r="I65" i="78" a="1"/>
  <c r="I65" i="78" s="1"/>
  <c r="H77" i="78" a="1"/>
  <c r="H77" i="78" s="1"/>
  <c r="E75" i="78" a="1"/>
  <c r="E75" i="78" s="1"/>
  <c r="F74" i="78" a="1"/>
  <c r="F74" i="78" s="1"/>
  <c r="G71" i="78" a="1"/>
  <c r="G71" i="78" s="1"/>
  <c r="N69" i="78" a="1"/>
  <c r="N69" i="78" s="1"/>
  <c r="B66" i="78" a="1"/>
  <c r="B66" i="78" s="1"/>
  <c r="Q170" i="78"/>
  <c r="Q135" i="78"/>
  <c r="Q104" i="78"/>
  <c r="A86" i="78" a="1"/>
  <c r="A86" i="78" s="1"/>
  <c r="E78" i="78" a="1"/>
  <c r="E78" i="78" s="1"/>
  <c r="F77" i="78" a="1"/>
  <c r="F77" i="78" s="1"/>
  <c r="D75" i="78" a="1"/>
  <c r="D75" i="78" s="1"/>
  <c r="E74" i="78" a="1"/>
  <c r="E74" i="78" s="1"/>
  <c r="H72" i="78" a="1"/>
  <c r="H72" i="78" s="1"/>
  <c r="B71" i="78" a="1"/>
  <c r="B71" i="78" s="1"/>
  <c r="Q171" i="78"/>
  <c r="O79" i="78" a="1"/>
  <c r="O79" i="78" s="1"/>
  <c r="D74" i="78" a="1"/>
  <c r="D74" i="78" s="1"/>
  <c r="H218" i="78" a="1"/>
  <c r="H218" i="78" s="1"/>
  <c r="P171" i="78"/>
  <c r="P104" i="78"/>
  <c r="J90" i="78" a="1"/>
  <c r="J90" i="78" s="1"/>
  <c r="B76" i="78" a="1"/>
  <c r="B76" i="78" s="1"/>
  <c r="H10" i="78" a="1"/>
  <c r="H10" i="78" s="1"/>
  <c r="Q103" i="78"/>
  <c r="O83" i="78" a="1"/>
  <c r="O83" i="78" s="1"/>
  <c r="A79" i="78" a="1"/>
  <c r="A79" i="78" s="1"/>
  <c r="L75" i="78" a="1"/>
  <c r="L75" i="78" s="1"/>
  <c r="K70" i="78" a="1"/>
  <c r="K70" i="78" s="1"/>
  <c r="P180" i="78"/>
  <c r="B90" i="78" a="1"/>
  <c r="B90" i="78" s="1"/>
  <c r="H87" i="78" a="1"/>
  <c r="H87" i="78" s="1"/>
  <c r="N83" i="78" a="1"/>
  <c r="N83" i="78" s="1"/>
  <c r="F75" i="78" a="1"/>
  <c r="F75" i="78" s="1"/>
  <c r="L68" i="78" a="1"/>
  <c r="L68" i="78" s="1"/>
  <c r="H94" i="78" a="1"/>
  <c r="H94" i="78" s="1"/>
  <c r="G90" i="78" a="1"/>
  <c r="G90" i="78" s="1"/>
  <c r="L73" i="78" a="1"/>
  <c r="L73" i="78" s="1"/>
  <c r="G65" i="78" a="1"/>
  <c r="G65" i="78" s="1"/>
  <c r="Q179" i="78"/>
  <c r="H83" i="78" a="1"/>
  <c r="H83" i="78" s="1"/>
  <c r="B70" i="78" a="1"/>
  <c r="B70" i="78" s="1"/>
  <c r="E65" i="78" a="1"/>
  <c r="E65" i="78" s="1"/>
  <c r="E87" i="78" a="1"/>
  <c r="E87" i="78" s="1"/>
  <c r="L72" i="78" a="1"/>
  <c r="L72" i="78" s="1"/>
  <c r="P69" i="78" a="1"/>
  <c r="P69" i="78" s="1"/>
  <c r="D65" i="78"/>
  <c r="Q175" i="78"/>
  <c r="P135" i="78"/>
  <c r="A82" i="78" a="1"/>
  <c r="A82" i="78" s="1"/>
  <c r="N74" i="78" a="1"/>
  <c r="N74" i="78" s="1"/>
  <c r="J64" i="78" a="1"/>
  <c r="J64" i="78" s="1"/>
  <c r="P175" i="78"/>
  <c r="M74" i="78" a="1"/>
  <c r="M74" i="78" s="1"/>
  <c r="K69" i="78" a="1"/>
  <c r="K69" i="78" s="1"/>
  <c r="Q174" i="78"/>
  <c r="Q134" i="78"/>
  <c r="J68" i="78" a="1"/>
  <c r="J68" i="78" s="1"/>
  <c r="AA23" i="78" a="1"/>
  <c r="AA23" i="78" s="1"/>
  <c r="AI20" i="78"/>
  <c r="AA18" i="78" a="1"/>
  <c r="AA18" i="78" s="1"/>
  <c r="AA13" i="78" a="1"/>
  <c r="AA13" i="78" s="1"/>
  <c r="AA34" i="78" a="1"/>
  <c r="AA34" i="78" s="1"/>
  <c r="AA40" i="78" a="1"/>
  <c r="AA40" i="78" s="1"/>
  <c r="AA25" i="78" a="1"/>
  <c r="AA25" i="78" s="1"/>
  <c r="AP7" i="78"/>
  <c r="AP6" i="78"/>
  <c r="AP5" i="78"/>
  <c r="AA16" i="78" a="1"/>
  <c r="AA16" i="78" s="1"/>
  <c r="AA19" i="78" a="1"/>
  <c r="AA19" i="78" s="1"/>
  <c r="AA27" i="78" a="1"/>
  <c r="AA27" i="78" s="1"/>
  <c r="AA24" i="78" a="1"/>
  <c r="AA24" i="78" s="1"/>
  <c r="B56" i="78"/>
  <c r="H188" i="78" a="1"/>
  <c r="H188" i="78" s="1"/>
  <c r="H219" i="78" a="1"/>
  <c r="H219" i="78" s="1"/>
  <c r="B61" i="78"/>
  <c r="F90" i="78" a="1"/>
  <c r="F90" i="78" s="1"/>
  <c r="AA15" i="78" a="1"/>
  <c r="AA15" i="78" s="1"/>
  <c r="O68" i="78" a="1"/>
  <c r="O68" i="78" s="1"/>
  <c r="D64" i="78" a="1"/>
  <c r="D64" i="78" s="1"/>
  <c r="B58" i="78"/>
  <c r="O223" i="78"/>
  <c r="O192" i="78"/>
  <c r="O130" i="78"/>
  <c r="I57" i="78"/>
  <c r="O161" i="78"/>
  <c r="I61" i="78"/>
  <c r="I56" i="78"/>
  <c r="D58" i="78"/>
  <c r="J157" i="78" s="1"/>
  <c r="J65" i="78" s="1" a="1"/>
  <c r="J65" i="78" s="1"/>
  <c r="H95" i="78" a="1"/>
  <c r="H95" i="78" s="1"/>
  <c r="E58" i="78"/>
  <c r="M126" i="78"/>
  <c r="E60" i="78"/>
  <c r="E157" i="78"/>
  <c r="E95" i="78"/>
  <c r="E126" i="77"/>
  <c r="D65" i="77"/>
  <c r="A14" i="77"/>
  <c r="A15" i="77" s="1"/>
  <c r="Z15" i="77" s="1" a="1"/>
  <c r="Z15" i="77" s="1"/>
  <c r="AA35" i="77" a="1"/>
  <c r="AA35" i="77" s="1"/>
  <c r="AI19" i="77"/>
  <c r="AA20" i="77" a="1"/>
  <c r="AA20" i="77" s="1"/>
  <c r="AA27" i="77" a="1"/>
  <c r="AA27" i="77" s="1"/>
  <c r="AA18" i="77" a="1"/>
  <c r="AA18" i="77" s="1"/>
  <c r="AA21" i="77" a="1"/>
  <c r="AA21" i="77" s="1"/>
  <c r="AA14" i="77" a="1"/>
  <c r="AA14" i="77" s="1"/>
  <c r="AA17" i="77" a="1"/>
  <c r="AA17" i="77" s="1"/>
  <c r="H44" i="77"/>
  <c r="AA13" i="77" a="1"/>
  <c r="AA13" i="77" s="1"/>
  <c r="J54" i="77"/>
  <c r="Z13" i="77" a="1"/>
  <c r="Z13" i="77" s="1"/>
  <c r="S13" i="77" s="1" a="1"/>
  <c r="S13" i="77" s="1"/>
  <c r="I44" i="77"/>
  <c r="O68" i="77" a="1"/>
  <c r="O68" i="77" s="1"/>
  <c r="E57" i="77"/>
  <c r="AA22" i="77" a="1"/>
  <c r="AA22" i="77" s="1"/>
  <c r="AA25" i="77" a="1"/>
  <c r="AA25" i="77" s="1"/>
  <c r="AA19" i="77" a="1"/>
  <c r="AA19" i="77" s="1"/>
  <c r="Z14" i="77" a="1"/>
  <c r="Z14" i="77" s="1"/>
  <c r="S14" i="77" s="1" a="1"/>
  <c r="S14" i="77" s="1"/>
  <c r="AI13" i="77"/>
  <c r="AA15" i="77" a="1"/>
  <c r="AA15" i="77" s="1"/>
  <c r="AA42" i="77" a="1"/>
  <c r="AA42" i="77" s="1"/>
  <c r="AA34" i="77" a="1"/>
  <c r="AA34" i="77" s="1"/>
  <c r="AA24" i="77" a="1"/>
  <c r="AA24" i="77" s="1"/>
  <c r="AA29" i="77" a="1"/>
  <c r="AA29" i="77" s="1"/>
  <c r="AA41" i="77" a="1"/>
  <c r="AA41" i="77" s="1"/>
  <c r="AA23" i="77" a="1"/>
  <c r="AA23" i="77" s="1"/>
  <c r="AA33" i="77" a="1"/>
  <c r="AA33" i="77" s="1"/>
  <c r="S10" i="77" a="1"/>
  <c r="S10" i="77" s="1"/>
  <c r="E56" i="77"/>
  <c r="E95" i="77"/>
  <c r="E157" i="77"/>
  <c r="E60" i="77"/>
  <c r="E58" i="77"/>
  <c r="AI20" i="77"/>
  <c r="B15" i="77"/>
  <c r="AA16" i="77" a="1"/>
  <c r="AA16" i="77" s="1"/>
  <c r="AA26" i="77" a="1"/>
  <c r="AA26" i="77" s="1"/>
  <c r="AA39" i="77" a="1"/>
  <c r="AA39" i="77" s="1"/>
  <c r="AA43" i="77" a="1"/>
  <c r="AA43" i="77" s="1"/>
  <c r="B56" i="77"/>
  <c r="B60" i="77"/>
  <c r="H188" i="77" a="1"/>
  <c r="H188" i="77" s="1"/>
  <c r="B57" i="77"/>
  <c r="P135" i="77"/>
  <c r="Q175" i="77"/>
  <c r="D57" i="77"/>
  <c r="O223" i="77"/>
  <c r="O192" i="77"/>
  <c r="O130" i="77"/>
  <c r="I57" i="77"/>
  <c r="L99" i="77"/>
  <c r="O161" i="77"/>
  <c r="I61" i="77"/>
  <c r="AP4" i="77"/>
  <c r="N164" i="77"/>
  <c r="H219" i="77" a="1"/>
  <c r="H219" i="77" s="1"/>
  <c r="L54" i="77" a="1"/>
  <c r="L54" i="77" s="1"/>
  <c r="Q44" i="77" s="1"/>
  <c r="P69" i="77" a="1"/>
  <c r="P69" i="77" s="1"/>
  <c r="D75" i="77" a="1"/>
  <c r="D75" i="77" s="1"/>
  <c r="B90" i="77" a="1"/>
  <c r="B90" i="77" s="1"/>
  <c r="Q103" i="77"/>
  <c r="F64" i="77" a="1"/>
  <c r="F64" i="77" s="1"/>
  <c r="H157" i="77"/>
  <c r="O87" i="77" a="1"/>
  <c r="O87" i="77" s="1"/>
  <c r="D77" i="77" a="1"/>
  <c r="D77" i="77" s="1"/>
  <c r="J70" i="77" a="1"/>
  <c r="J70" i="77" s="1"/>
  <c r="B63" i="77" a="1"/>
  <c r="B63" i="77" s="1"/>
  <c r="G89" i="77" a="1"/>
  <c r="G89" i="77" s="1"/>
  <c r="K65" i="77" a="1"/>
  <c r="K65" i="77" s="1"/>
  <c r="D53" i="77" a="1"/>
  <c r="D53" i="77" s="1"/>
  <c r="H125" i="77" a="1"/>
  <c r="H125" i="77" s="1"/>
  <c r="N87" i="77" a="1"/>
  <c r="N87" i="77" s="1"/>
  <c r="M77" i="77" a="1"/>
  <c r="M77" i="77" s="1"/>
  <c r="O73" i="77" a="1"/>
  <c r="O73" i="77" s="1"/>
  <c r="I70" i="77" a="1"/>
  <c r="I70" i="77" s="1"/>
  <c r="I69" i="77" a="1"/>
  <c r="I69" i="77" s="1"/>
  <c r="F68" i="77" a="1"/>
  <c r="F68" i="77" s="1"/>
  <c r="O64" i="77" a="1"/>
  <c r="O64" i="77" s="1"/>
  <c r="A63" i="77" a="1"/>
  <c r="A63" i="77" s="1"/>
  <c r="H94" i="77" a="1"/>
  <c r="H94" i="77" s="1"/>
  <c r="B76" i="77" a="1"/>
  <c r="B76" i="77" s="1"/>
  <c r="N74" i="77" a="1"/>
  <c r="N74" i="77" s="1"/>
  <c r="L73" i="77" a="1"/>
  <c r="L73" i="77" s="1"/>
  <c r="Q174" i="77"/>
  <c r="H83" i="77" a="1"/>
  <c r="H83" i="77" s="1"/>
  <c r="Q180" i="77"/>
  <c r="E83" i="77" a="1"/>
  <c r="E83" i="77" s="1"/>
  <c r="I65" i="77" a="1"/>
  <c r="I65" i="77" s="1"/>
  <c r="H77" i="77" a="1"/>
  <c r="H77" i="77" s="1"/>
  <c r="E75" i="77" a="1"/>
  <c r="E75" i="77" s="1"/>
  <c r="F74" i="77" a="1"/>
  <c r="F74" i="77" s="1"/>
  <c r="G71" i="77" a="1"/>
  <c r="G71" i="77" s="1"/>
  <c r="N69" i="77" a="1"/>
  <c r="N69" i="77" s="1"/>
  <c r="B66" i="77" a="1"/>
  <c r="B66" i="77" s="1"/>
  <c r="B70" i="77" a="1"/>
  <c r="B70" i="77" s="1"/>
  <c r="L72" i="77" a="1"/>
  <c r="L72" i="77" s="1"/>
  <c r="N83" i="77" a="1"/>
  <c r="N83" i="77" s="1"/>
  <c r="E87" i="77" a="1"/>
  <c r="E87" i="77" s="1"/>
  <c r="P104" i="77"/>
  <c r="B80" i="77" a="1"/>
  <c r="B80" i="77" s="1"/>
  <c r="AA40" i="77" a="1"/>
  <c r="AA40" i="77" s="1"/>
  <c r="I58" i="77"/>
  <c r="Q104" i="77"/>
  <c r="AA32" i="77" a="1"/>
  <c r="AA32" i="77" s="1"/>
  <c r="D64" i="77" a="1"/>
  <c r="D64" i="77" s="1"/>
  <c r="K70" i="77" a="1"/>
  <c r="K70" i="77" s="1"/>
  <c r="F75" i="77" a="1"/>
  <c r="F75" i="77" s="1"/>
  <c r="O83" i="77" a="1"/>
  <c r="O83" i="77" s="1"/>
  <c r="G90" i="77" a="1"/>
  <c r="G90" i="77" s="1"/>
  <c r="H95" i="77" a="1"/>
  <c r="H95" i="77" s="1"/>
  <c r="H65" i="77" s="1" a="1"/>
  <c r="H65" i="77" s="1"/>
  <c r="B77" i="77" a="1"/>
  <c r="B77" i="77" s="1"/>
  <c r="P171" i="77"/>
  <c r="J222" i="76"/>
  <c r="B218" i="76"/>
  <c r="J191" i="76"/>
  <c r="H188" i="76" a="1"/>
  <c r="H188" i="76" s="1"/>
  <c r="B187" i="76"/>
  <c r="J181" i="76"/>
  <c r="F181" i="76"/>
  <c r="F90" i="76" s="1" a="1"/>
  <c r="F90" i="76" s="1"/>
  <c r="Q180" i="76"/>
  <c r="P180" i="76"/>
  <c r="Q179" i="76"/>
  <c r="H178" i="76"/>
  <c r="H87" i="76" s="1" a="1"/>
  <c r="H87" i="76" s="1"/>
  <c r="B178" i="76"/>
  <c r="H174" i="76"/>
  <c r="B174" i="76"/>
  <c r="Q171" i="76"/>
  <c r="B171" i="76"/>
  <c r="B80" i="76" s="1" a="1"/>
  <c r="B80" i="76" s="1"/>
  <c r="Q170" i="76"/>
  <c r="N163" i="76"/>
  <c r="K163" i="76"/>
  <c r="K71" i="76" s="1" a="1"/>
  <c r="K71" i="76" s="1"/>
  <c r="O161" i="76"/>
  <c r="O160" i="76"/>
  <c r="J160" i="76"/>
  <c r="B157" i="76"/>
  <c r="F156" i="76"/>
  <c r="B156" i="76"/>
  <c r="H138" i="76"/>
  <c r="B138" i="76"/>
  <c r="Q135" i="76"/>
  <c r="B133" i="76"/>
  <c r="O129" i="76"/>
  <c r="J129" i="76"/>
  <c r="H126" i="76"/>
  <c r="H126" i="76" a="1"/>
  <c r="B126" i="76"/>
  <c r="F125" i="76"/>
  <c r="B125" i="76"/>
  <c r="H107" i="76"/>
  <c r="B107" i="76"/>
  <c r="B77" i="76" s="1" a="1"/>
  <c r="B77" i="76" s="1"/>
  <c r="Q104" i="76"/>
  <c r="J102" i="76"/>
  <c r="B102" i="76"/>
  <c r="L99" i="76"/>
  <c r="M98" i="76"/>
  <c r="L68" i="76" s="1" a="1"/>
  <c r="L68" i="76" s="1"/>
  <c r="J98" i="76"/>
  <c r="J68" i="76" s="1" a="1"/>
  <c r="J68" i="76" s="1"/>
  <c r="H95" i="76" a="1"/>
  <c r="H95" i="76" s="1"/>
  <c r="B95" i="76"/>
  <c r="F94" i="76"/>
  <c r="B94" i="76"/>
  <c r="B64" i="76" s="1" a="1"/>
  <c r="B64" i="76" s="1"/>
  <c r="G91" i="76"/>
  <c r="G91" i="76" a="1"/>
  <c r="C91" i="76" a="1"/>
  <c r="C91" i="76" s="1"/>
  <c r="N90" i="76" a="1"/>
  <c r="N90" i="76" s="1"/>
  <c r="J90" i="76"/>
  <c r="J90" i="76" a="1"/>
  <c r="N88" i="76" a="1"/>
  <c r="N88" i="76" s="1"/>
  <c r="E88" i="76" a="1"/>
  <c r="E88" i="76" s="1"/>
  <c r="C88" i="76" a="1"/>
  <c r="C88" i="76" s="1"/>
  <c r="A86" i="76" a="1"/>
  <c r="A86" i="76" s="1"/>
  <c r="N84" i="76"/>
  <c r="N84" i="76" a="1"/>
  <c r="E84" i="76" a="1"/>
  <c r="E84" i="76" s="1"/>
  <c r="C84" i="76"/>
  <c r="C84" i="76" a="1"/>
  <c r="E83" i="76" a="1"/>
  <c r="E83" i="76" s="1"/>
  <c r="B83" i="76" a="1"/>
  <c r="B83" i="76" s="1"/>
  <c r="O79" i="76" a="1"/>
  <c r="O79" i="76" s="1"/>
  <c r="E78" i="76" a="1"/>
  <c r="E78" i="76" s="1"/>
  <c r="J77" i="76" a="1"/>
  <c r="J77" i="76" s="1"/>
  <c r="L75" i="76" a="1"/>
  <c r="L75" i="76" s="1"/>
  <c r="D75" i="76" a="1"/>
  <c r="D75" i="76" s="1"/>
  <c r="N74" i="76" a="1"/>
  <c r="N74" i="76" s="1"/>
  <c r="M74" i="76" a="1"/>
  <c r="M74" i="76" s="1"/>
  <c r="E74" i="76" a="1"/>
  <c r="E74" i="76" s="1"/>
  <c r="L73" i="76" a="1"/>
  <c r="L73" i="76" s="1"/>
  <c r="H72" i="76" a="1"/>
  <c r="H72" i="76" s="1"/>
  <c r="B71" i="76" a="1"/>
  <c r="B71" i="76" s="1"/>
  <c r="B70" i="76" a="1"/>
  <c r="B70" i="76" s="1"/>
  <c r="P69" i="76" a="1"/>
  <c r="P69" i="76" s="1"/>
  <c r="H69" i="76" a="1"/>
  <c r="H69" i="76" s="1"/>
  <c r="O68" i="76" a="1"/>
  <c r="O68" i="76" s="1"/>
  <c r="B68" i="76" a="1"/>
  <c r="B68" i="76" s="1"/>
  <c r="P66" i="76"/>
  <c r="P66" i="76" a="1"/>
  <c r="I65" i="76"/>
  <c r="I65" i="76" a="1"/>
  <c r="M64" i="76" a="1"/>
  <c r="M64" i="76" s="1"/>
  <c r="J64" i="76" a="1"/>
  <c r="J64" i="76" s="1"/>
  <c r="D64" i="76" a="1"/>
  <c r="D64" i="76" s="1"/>
  <c r="I61" i="76"/>
  <c r="G61" i="76"/>
  <c r="B61" i="76"/>
  <c r="I60" i="76"/>
  <c r="G57" i="76"/>
  <c r="D57" i="76"/>
  <c r="B57" i="76"/>
  <c r="I56" i="76"/>
  <c r="N54" i="76" a="1"/>
  <c r="N54" i="76" s="1"/>
  <c r="N71" i="76" s="1" a="1"/>
  <c r="N71" i="76" s="1"/>
  <c r="L54" i="76" a="1"/>
  <c r="L54" i="76" s="1"/>
  <c r="Q44" i="76" s="1"/>
  <c r="I54" i="76"/>
  <c r="O223" i="76" s="1"/>
  <c r="G54" i="76"/>
  <c r="M219" i="76" s="1"/>
  <c r="E54" i="76"/>
  <c r="E58" i="76" s="1"/>
  <c r="D54" i="76"/>
  <c r="D61" i="76" s="1"/>
  <c r="B54" i="76"/>
  <c r="B56" i="76" s="1"/>
  <c r="AF43" i="76"/>
  <c r="AE43" i="76"/>
  <c r="AE43" i="76" a="1"/>
  <c r="AD43" i="76"/>
  <c r="Y43" i="76" a="1"/>
  <c r="Y43" i="76" s="1"/>
  <c r="I43" i="76" a="1"/>
  <c r="I43" i="76" s="1"/>
  <c r="AF42" i="76"/>
  <c r="AE42" i="76" a="1"/>
  <c r="AE42" i="76" s="1"/>
  <c r="AD42" i="76"/>
  <c r="Y42" i="76" a="1"/>
  <c r="Y42" i="76" s="1"/>
  <c r="I42" i="76" a="1"/>
  <c r="I42" i="76" s="1"/>
  <c r="AF41" i="76"/>
  <c r="AE41" i="76" a="1"/>
  <c r="AE41" i="76" s="1"/>
  <c r="AD41" i="76"/>
  <c r="Y41" i="76" a="1"/>
  <c r="Y41" i="76" s="1"/>
  <c r="I41" i="76" a="1"/>
  <c r="I41" i="76" s="1"/>
  <c r="AF40" i="76"/>
  <c r="AE40" i="76"/>
  <c r="AE40" i="76" a="1"/>
  <c r="AD40" i="76"/>
  <c r="Y40" i="76" a="1"/>
  <c r="Y40" i="76" s="1"/>
  <c r="I40" i="76" a="1"/>
  <c r="I40" i="76" s="1"/>
  <c r="AF39" i="76"/>
  <c r="AE39" i="76"/>
  <c r="AE39" i="76" a="1"/>
  <c r="AD39" i="76"/>
  <c r="AA39" i="76"/>
  <c r="AA39" i="76" a="1"/>
  <c r="Y39" i="76" a="1"/>
  <c r="Y39" i="76" s="1"/>
  <c r="I39" i="76"/>
  <c r="I39" i="76" a="1"/>
  <c r="AF38" i="76"/>
  <c r="AE38" i="76"/>
  <c r="AE38" i="76" a="1"/>
  <c r="AD38" i="76"/>
  <c r="AA38" i="76" a="1"/>
  <c r="AA38" i="76" s="1"/>
  <c r="Y38" i="76" a="1"/>
  <c r="Y38" i="76" s="1"/>
  <c r="I38" i="76" a="1"/>
  <c r="I38" i="76" s="1"/>
  <c r="AF37" i="76"/>
  <c r="AE37" i="76" a="1"/>
  <c r="AE37" i="76" s="1"/>
  <c r="AD37" i="76"/>
  <c r="Y37" i="76"/>
  <c r="Y37" i="76" a="1"/>
  <c r="I37" i="76" a="1"/>
  <c r="I37" i="76" s="1"/>
  <c r="AF36" i="76"/>
  <c r="AE36" i="76" a="1"/>
  <c r="AE36" i="76" s="1"/>
  <c r="AD36" i="76"/>
  <c r="Y36" i="76" a="1"/>
  <c r="Y36" i="76" s="1"/>
  <c r="I36" i="76" a="1"/>
  <c r="I36" i="76" s="1"/>
  <c r="AF35" i="76"/>
  <c r="AE35" i="76"/>
  <c r="AE35" i="76" a="1"/>
  <c r="AD35" i="76"/>
  <c r="Y35" i="76" a="1"/>
  <c r="Y35" i="76" s="1"/>
  <c r="I35" i="76" a="1"/>
  <c r="I35" i="76" s="1"/>
  <c r="AF34" i="76"/>
  <c r="AE34" i="76"/>
  <c r="AE34" i="76" a="1"/>
  <c r="AD34" i="76"/>
  <c r="Y34" i="76" a="1"/>
  <c r="Y34" i="76" s="1"/>
  <c r="I34" i="76" a="1"/>
  <c r="I34" i="76" s="1"/>
  <c r="AF33" i="76"/>
  <c r="AE33" i="76" a="1"/>
  <c r="AE33" i="76" s="1"/>
  <c r="AD33" i="76"/>
  <c r="Y33" i="76"/>
  <c r="Y33" i="76" a="1"/>
  <c r="I33" i="76" a="1"/>
  <c r="I33" i="76" s="1"/>
  <c r="AF32" i="76"/>
  <c r="AE32" i="76"/>
  <c r="AE32" i="76" a="1"/>
  <c r="AD32" i="76"/>
  <c r="Y32" i="76" a="1"/>
  <c r="Y32" i="76" s="1"/>
  <c r="I32" i="76" a="1"/>
  <c r="I32" i="76" s="1"/>
  <c r="AF31" i="76"/>
  <c r="AE31" i="76"/>
  <c r="AE31" i="76" a="1"/>
  <c r="AD31" i="76"/>
  <c r="Y31" i="76" a="1"/>
  <c r="Y31" i="76" s="1"/>
  <c r="I31" i="76"/>
  <c r="I31" i="76" a="1"/>
  <c r="AF30" i="76"/>
  <c r="AE30" i="76"/>
  <c r="AE30" i="76" a="1"/>
  <c r="AD30" i="76"/>
  <c r="Y30" i="76" a="1"/>
  <c r="Y30" i="76" s="1"/>
  <c r="I30" i="76" a="1"/>
  <c r="I30" i="76" s="1"/>
  <c r="AA30" i="76" s="1" a="1"/>
  <c r="AA30" i="76" s="1"/>
  <c r="AF29" i="76"/>
  <c r="AE29" i="76" a="1"/>
  <c r="AE29" i="76" s="1"/>
  <c r="AD29" i="76"/>
  <c r="Y29" i="76" a="1"/>
  <c r="Y29" i="76" s="1"/>
  <c r="I29" i="76" a="1"/>
  <c r="I29" i="76" s="1"/>
  <c r="AF28" i="76"/>
  <c r="AE28" i="76" a="1"/>
  <c r="AE28" i="76" s="1"/>
  <c r="AD28" i="76"/>
  <c r="Y28" i="76" a="1"/>
  <c r="Y28" i="76" s="1"/>
  <c r="I28" i="76" a="1"/>
  <c r="I28" i="76" s="1"/>
  <c r="AF27" i="76"/>
  <c r="AE27" i="76"/>
  <c r="AE27" i="76" a="1"/>
  <c r="AD27" i="76"/>
  <c r="Y27" i="76" a="1"/>
  <c r="Y27" i="76" s="1"/>
  <c r="I27" i="76" a="1"/>
  <c r="I27" i="76" s="1"/>
  <c r="AF26" i="76"/>
  <c r="AE26" i="76"/>
  <c r="AE26" i="76" a="1"/>
  <c r="AD26" i="76"/>
  <c r="Y26" i="76" a="1"/>
  <c r="Y26" i="76" s="1"/>
  <c r="I26" i="76"/>
  <c r="I26" i="76" a="1"/>
  <c r="AF25" i="76"/>
  <c r="AE25" i="76" a="1"/>
  <c r="AE25" i="76" s="1"/>
  <c r="AD25" i="76"/>
  <c r="AA25" i="76" a="1"/>
  <c r="AA25" i="76" s="1"/>
  <c r="Y25" i="76" a="1"/>
  <c r="Y25" i="76" s="1"/>
  <c r="I25" i="76" a="1"/>
  <c r="I25" i="76" s="1"/>
  <c r="AF24" i="76"/>
  <c r="AE24" i="76"/>
  <c r="AE24" i="76" a="1"/>
  <c r="AD24" i="76"/>
  <c r="Y24" i="76" a="1"/>
  <c r="Y24" i="76" s="1"/>
  <c r="I24" i="76" a="1"/>
  <c r="I24" i="76" s="1"/>
  <c r="AI23" i="76"/>
  <c r="AF23" i="76"/>
  <c r="AE23" i="76" a="1"/>
  <c r="AE23" i="76" s="1"/>
  <c r="AD23" i="76"/>
  <c r="AA23" i="76" a="1"/>
  <c r="AA23" i="76" s="1"/>
  <c r="Y23" i="76"/>
  <c r="Y23" i="76" a="1"/>
  <c r="I23" i="76"/>
  <c r="I23" i="76" a="1"/>
  <c r="AI22" i="76"/>
  <c r="AF22" i="76"/>
  <c r="AE22" i="76" a="1"/>
  <c r="AE22" i="76" s="1"/>
  <c r="AD22" i="76"/>
  <c r="Y22" i="76" a="1"/>
  <c r="Y22" i="76" s="1"/>
  <c r="I22" i="76" a="1"/>
  <c r="I22" i="76" s="1"/>
  <c r="AA22" i="76" s="1" a="1"/>
  <c r="AA22" i="76" s="1"/>
  <c r="AI21" i="76"/>
  <c r="AI21" i="76" a="1"/>
  <c r="AF21" i="76"/>
  <c r="AE21" i="76"/>
  <c r="AE21" i="76" a="1"/>
  <c r="AD21" i="76"/>
  <c r="Y21" i="76" a="1"/>
  <c r="Y21" i="76" s="1"/>
  <c r="I21" i="76"/>
  <c r="AA21" i="76" s="1" a="1"/>
  <c r="AA21" i="76" s="1"/>
  <c r="I21" i="76" a="1"/>
  <c r="AF20" i="76"/>
  <c r="AE20" i="76" a="1"/>
  <c r="AE20" i="76" s="1"/>
  <c r="AD20" i="76"/>
  <c r="Y20" i="76" a="1"/>
  <c r="Y20" i="76" s="1"/>
  <c r="I20" i="76"/>
  <c r="I20" i="76" a="1"/>
  <c r="AF19" i="76"/>
  <c r="AE19" i="76"/>
  <c r="AE19" i="76" a="1"/>
  <c r="AD19" i="76"/>
  <c r="Y19" i="76"/>
  <c r="Y19" i="76" a="1"/>
  <c r="I19" i="76" a="1"/>
  <c r="I19" i="76" s="1"/>
  <c r="AI18" i="76" a="1"/>
  <c r="AI18" i="76" s="1"/>
  <c r="AF18" i="76"/>
  <c r="AE18" i="76"/>
  <c r="AE18" i="76" a="1"/>
  <c r="AD18" i="76"/>
  <c r="AA18" i="76" a="1"/>
  <c r="AA18" i="76" s="1"/>
  <c r="Y18" i="76" a="1"/>
  <c r="Y18" i="76" s="1"/>
  <c r="I18" i="76" a="1"/>
  <c r="I18" i="76" s="1"/>
  <c r="AI17" i="76" a="1"/>
  <c r="AI17" i="76" s="1"/>
  <c r="AF17" i="76"/>
  <c r="AE17" i="76" a="1"/>
  <c r="AE17" i="76" s="1"/>
  <c r="AD17" i="76"/>
  <c r="Y17" i="76" a="1"/>
  <c r="Y17" i="76" s="1"/>
  <c r="I17" i="76" a="1"/>
  <c r="I17" i="76" s="1"/>
  <c r="AI16" i="76"/>
  <c r="AI16" i="76" a="1"/>
  <c r="AF16" i="76"/>
  <c r="AE16" i="76"/>
  <c r="AE16" i="76" a="1"/>
  <c r="AD16" i="76"/>
  <c r="Y16" i="76" a="1"/>
  <c r="Y16" i="76" s="1"/>
  <c r="I16" i="76" a="1"/>
  <c r="I16" i="76" s="1"/>
  <c r="AF15" i="76"/>
  <c r="AE15" i="76"/>
  <c r="AE15" i="76" a="1"/>
  <c r="AD15" i="76"/>
  <c r="Y15" i="76"/>
  <c r="Y15" i="76" a="1"/>
  <c r="I15" i="76" a="1"/>
  <c r="I15" i="76" s="1"/>
  <c r="H44" i="76" s="1"/>
  <c r="AF14" i="76"/>
  <c r="AE14" i="76"/>
  <c r="AE14" i="76" a="1"/>
  <c r="AD14" i="76"/>
  <c r="Y14" i="76" a="1"/>
  <c r="Y14" i="76" s="1"/>
  <c r="I14" i="76" a="1"/>
  <c r="I14" i="76" s="1"/>
  <c r="AF13" i="76"/>
  <c r="AE13" i="76" a="1"/>
  <c r="AE13" i="76" s="1"/>
  <c r="AD13" i="76"/>
  <c r="Y13" i="76"/>
  <c r="Y13" i="76" a="1"/>
  <c r="I13" i="76"/>
  <c r="I13" i="76" a="1"/>
  <c r="A13" i="76"/>
  <c r="A14" i="76" s="1"/>
  <c r="AI12" i="76"/>
  <c r="S12" i="76"/>
  <c r="AI11" i="76"/>
  <c r="AI10" i="76"/>
  <c r="X10" i="76"/>
  <c r="X10" i="76" a="1"/>
  <c r="W10" i="76" a="1"/>
  <c r="W10" i="76" s="1"/>
  <c r="V10" i="76" a="1"/>
  <c r="V10" i="76" s="1"/>
  <c r="U10" i="76"/>
  <c r="U10" i="76" a="1"/>
  <c r="O10" i="76"/>
  <c r="O10" i="76" a="1"/>
  <c r="K10" i="76" a="1"/>
  <c r="K10" i="76" s="1"/>
  <c r="H10" i="76"/>
  <c r="H10" i="76" a="1"/>
  <c r="E10" i="76"/>
  <c r="AI9" i="76"/>
  <c r="S9" i="76" a="1"/>
  <c r="S9" i="76" s="1"/>
  <c r="AI8" i="76"/>
  <c r="S8" i="76" a="1"/>
  <c r="S8" i="76" s="1"/>
  <c r="M8" i="76"/>
  <c r="AP7" i="76"/>
  <c r="AI7" i="76" a="1"/>
  <c r="AI7" i="76" s="1"/>
  <c r="S7" i="76"/>
  <c r="S7" i="76" a="1"/>
  <c r="C7" i="76"/>
  <c r="AP6" i="76"/>
  <c r="AI6" i="76"/>
  <c r="A6" i="76"/>
  <c r="AI5" i="76" a="1"/>
  <c r="AI5" i="76" s="1"/>
  <c r="S3" i="76" s="1" a="1"/>
  <c r="S3" i="76" s="1"/>
  <c r="AP4" i="76"/>
  <c r="AO4" i="76"/>
  <c r="AP5" i="76" s="1"/>
  <c r="AI4" i="76"/>
  <c r="AI4" i="76" a="1"/>
  <c r="S4" i="76"/>
  <c r="AI3" i="76"/>
  <c r="A3" i="76"/>
  <c r="AI2" i="76"/>
  <c r="Q1" i="76"/>
  <c r="N1" i="76"/>
  <c r="S14" i="80" l="1" a="1"/>
  <c r="S14" i="80" s="1"/>
  <c r="B14" i="77"/>
  <c r="A16" i="77"/>
  <c r="H65" i="79" a="1"/>
  <c r="H65" i="79" s="1"/>
  <c r="A18" i="80"/>
  <c r="Z17" i="80" a="1"/>
  <c r="Z17" i="80" s="1"/>
  <c r="S17" i="80" s="1" a="1"/>
  <c r="S17" i="80" s="1"/>
  <c r="B17" i="80"/>
  <c r="AI14" i="80"/>
  <c r="Q73" i="80" a="1"/>
  <c r="Q73" i="80" s="1"/>
  <c r="Q88" i="80"/>
  <c r="Q79" i="80"/>
  <c r="Q83" i="80"/>
  <c r="K44" i="80"/>
  <c r="H54" i="80"/>
  <c r="P74" i="80" a="1"/>
  <c r="P74" i="80" s="1"/>
  <c r="P80" i="80"/>
  <c r="P84" i="80"/>
  <c r="P89" i="80"/>
  <c r="M223" i="80"/>
  <c r="M192" i="80"/>
  <c r="J57" i="80"/>
  <c r="J61" i="80"/>
  <c r="O99" i="80"/>
  <c r="O69" i="80" s="1" a="1"/>
  <c r="O69" i="80" s="1"/>
  <c r="J56" i="80"/>
  <c r="N107" i="80" s="1"/>
  <c r="N77" i="80" s="1" a="1"/>
  <c r="N77" i="80" s="1"/>
  <c r="O135" i="80"/>
  <c r="O74" i="80" s="1" a="1"/>
  <c r="O74" i="80" s="1"/>
  <c r="J60" i="80"/>
  <c r="N102" i="80"/>
  <c r="N72" i="80" s="1" a="1"/>
  <c r="N72" i="80" s="1"/>
  <c r="J58" i="80"/>
  <c r="S13" i="80" a="1"/>
  <c r="S13" i="80" s="1"/>
  <c r="Q80" i="80"/>
  <c r="Q84" i="80"/>
  <c r="Q89" i="80"/>
  <c r="Q74" i="80" a="1"/>
  <c r="Q74" i="80" s="1"/>
  <c r="H157" i="80"/>
  <c r="H65" i="80" s="1" a="1"/>
  <c r="H65" i="80" s="1"/>
  <c r="AI13" i="80"/>
  <c r="H64" i="80" a="1"/>
  <c r="H64" i="80" s="1"/>
  <c r="H54" i="79"/>
  <c r="K44" i="79"/>
  <c r="AI13" i="79"/>
  <c r="Z15" i="79" a="1"/>
  <c r="Z15" i="79" s="1"/>
  <c r="S15" i="79" s="1" a="1"/>
  <c r="S15" i="79" s="1"/>
  <c r="B15" i="79"/>
  <c r="A16" i="79"/>
  <c r="AI14" i="79"/>
  <c r="H64" i="79" a="1"/>
  <c r="H64" i="79" s="1"/>
  <c r="M223" i="79"/>
  <c r="M192" i="79"/>
  <c r="J61" i="79"/>
  <c r="J58" i="79"/>
  <c r="J56" i="79"/>
  <c r="N107" i="79" s="1"/>
  <c r="N77" i="79" s="1" a="1"/>
  <c r="N77" i="79" s="1"/>
  <c r="J60" i="79"/>
  <c r="O135" i="79"/>
  <c r="O74" i="79" s="1" a="1"/>
  <c r="O74" i="79" s="1"/>
  <c r="N102" i="79"/>
  <c r="N72" i="79" s="1" a="1"/>
  <c r="N72" i="79" s="1"/>
  <c r="O99" i="79"/>
  <c r="O69" i="79" s="1" a="1"/>
  <c r="O69" i="79" s="1"/>
  <c r="J57" i="79"/>
  <c r="S13" i="79" a="1"/>
  <c r="S13" i="79" s="1"/>
  <c r="M223" i="78"/>
  <c r="M192" i="78"/>
  <c r="J57" i="78"/>
  <c r="J56" i="78"/>
  <c r="N107" i="78" s="1"/>
  <c r="N77" i="78" s="1" a="1"/>
  <c r="N77" i="78" s="1"/>
  <c r="J61" i="78"/>
  <c r="N102" i="78"/>
  <c r="N72" i="78" s="1" a="1"/>
  <c r="N72" i="78" s="1"/>
  <c r="O99" i="78"/>
  <c r="O69" i="78" s="1" a="1"/>
  <c r="O69" i="78" s="1"/>
  <c r="O135" i="78"/>
  <c r="O74" i="78" s="1" a="1"/>
  <c r="O74" i="78" s="1"/>
  <c r="J60" i="78"/>
  <c r="J58" i="78"/>
  <c r="H157" i="78"/>
  <c r="H65" i="78" s="1" a="1"/>
  <c r="H65" i="78" s="1"/>
  <c r="Q80" i="78"/>
  <c r="Q74" i="78" a="1"/>
  <c r="Q74" i="78" s="1"/>
  <c r="Q89" i="78"/>
  <c r="Q84" i="78"/>
  <c r="AI13" i="78"/>
  <c r="P74" i="78" a="1"/>
  <c r="P74" i="78" s="1"/>
  <c r="P80" i="78"/>
  <c r="P89" i="78"/>
  <c r="P84" i="78"/>
  <c r="AI14" i="78"/>
  <c r="H64" i="78" a="1"/>
  <c r="H64" i="78" s="1"/>
  <c r="A15" i="78"/>
  <c r="Z14" i="78" a="1"/>
  <c r="Z14" i="78" s="1"/>
  <c r="B14" i="78"/>
  <c r="H54" i="78"/>
  <c r="K44" i="78"/>
  <c r="Q73" i="78" a="1"/>
  <c r="Q73" i="78" s="1"/>
  <c r="Q88" i="78"/>
  <c r="Q83" i="78"/>
  <c r="Q79" i="78"/>
  <c r="S15" i="77" a="1"/>
  <c r="S15" i="77" s="1"/>
  <c r="M223" i="77"/>
  <c r="M192" i="77"/>
  <c r="J57" i="77"/>
  <c r="O99" i="77"/>
  <c r="O69" i="77" s="1" a="1"/>
  <c r="O69" i="77" s="1"/>
  <c r="J58" i="77"/>
  <c r="N102" i="77"/>
  <c r="N72" i="77" s="1" a="1"/>
  <c r="N72" i="77" s="1"/>
  <c r="J61" i="77"/>
  <c r="J60" i="77"/>
  <c r="O135" i="77"/>
  <c r="O74" i="77" s="1" a="1"/>
  <c r="O74" i="77" s="1"/>
  <c r="J56" i="77"/>
  <c r="N107" i="77" s="1"/>
  <c r="N77" i="77" s="1" a="1"/>
  <c r="N77" i="77" s="1"/>
  <c r="AI14" i="77"/>
  <c r="K44" i="77"/>
  <c r="H54" i="77"/>
  <c r="Q73" i="77" a="1"/>
  <c r="Q73" i="77" s="1"/>
  <c r="Q88" i="77"/>
  <c r="Q79" i="77"/>
  <c r="Q83" i="77"/>
  <c r="Q80" i="77"/>
  <c r="Q89" i="77"/>
  <c r="Q84" i="77"/>
  <c r="Q74" i="77" a="1"/>
  <c r="Q74" i="77" s="1"/>
  <c r="Z16" i="77" a="1"/>
  <c r="Z16" i="77" s="1"/>
  <c r="S16" i="77" s="1" a="1"/>
  <c r="S16" i="77" s="1"/>
  <c r="A17" i="77"/>
  <c r="B16" i="77"/>
  <c r="P74" i="77" a="1"/>
  <c r="P74" i="77" s="1"/>
  <c r="P89" i="77"/>
  <c r="P80" i="77"/>
  <c r="P84" i="77"/>
  <c r="H64" i="77" a="1"/>
  <c r="H64" i="77" s="1"/>
  <c r="E57" i="76"/>
  <c r="B14" i="76"/>
  <c r="A15" i="76"/>
  <c r="A16" i="76" s="1"/>
  <c r="B13" i="76"/>
  <c r="AA34" i="76" a="1"/>
  <c r="AA34" i="76" s="1"/>
  <c r="AA16" i="76" a="1"/>
  <c r="AA16" i="76" s="1"/>
  <c r="AA43" i="76" a="1"/>
  <c r="AA43" i="76" s="1"/>
  <c r="AI13" i="76"/>
  <c r="AA14" i="76" a="1"/>
  <c r="AA14" i="76" s="1"/>
  <c r="I44" i="76"/>
  <c r="AA27" i="76" a="1"/>
  <c r="AA27" i="76" s="1"/>
  <c r="AA35" i="76" a="1"/>
  <c r="AA35" i="76" s="1"/>
  <c r="AA42" i="76" a="1"/>
  <c r="AA42" i="76" s="1"/>
  <c r="S10" i="76" a="1"/>
  <c r="S10" i="76" s="1"/>
  <c r="AA26" i="76" a="1"/>
  <c r="AA26" i="76" s="1"/>
  <c r="AA29" i="76" a="1"/>
  <c r="AA29" i="76" s="1"/>
  <c r="AA17" i="76" a="1"/>
  <c r="AA17" i="76" s="1"/>
  <c r="E56" i="76"/>
  <c r="E95" i="76"/>
  <c r="E157" i="76"/>
  <c r="E60" i="76"/>
  <c r="E61" i="76"/>
  <c r="D65" i="76"/>
  <c r="E126" i="76"/>
  <c r="AA20" i="76" a="1"/>
  <c r="AA20" i="76" s="1"/>
  <c r="AA41" i="76" a="1"/>
  <c r="AA41" i="76" s="1"/>
  <c r="AA28" i="76" a="1"/>
  <c r="AA28" i="76" s="1"/>
  <c r="AA36" i="76" a="1"/>
  <c r="AA36" i="76" s="1"/>
  <c r="AA32" i="76" a="1"/>
  <c r="AA32" i="76" s="1"/>
  <c r="AA40" i="76" a="1"/>
  <c r="AA40" i="76" s="1"/>
  <c r="AI20" i="76"/>
  <c r="B15" i="76"/>
  <c r="AA15" i="76" a="1"/>
  <c r="AA15" i="76" s="1"/>
  <c r="Z14" i="76" a="1"/>
  <c r="Z14" i="76" s="1"/>
  <c r="S14" i="76" s="1" a="1"/>
  <c r="S14" i="76" s="1"/>
  <c r="AA31" i="76" a="1"/>
  <c r="AA31" i="76" s="1"/>
  <c r="AA33" i="76" a="1"/>
  <c r="AA33" i="76" s="1"/>
  <c r="AA13" i="76" a="1"/>
  <c r="AA13" i="76" s="1"/>
  <c r="Z13" i="76" a="1"/>
  <c r="Z13" i="76" s="1"/>
  <c r="S13" i="76" s="1" a="1"/>
  <c r="S13" i="76" s="1"/>
  <c r="F64" i="76" a="1"/>
  <c r="F64" i="76" s="1"/>
  <c r="Z16" i="76" a="1"/>
  <c r="Z16" i="76" s="1"/>
  <c r="S16" i="76" s="1" a="1"/>
  <c r="S16" i="76" s="1"/>
  <c r="J54" i="76"/>
  <c r="AA19" i="76" a="1"/>
  <c r="AA19" i="76" s="1"/>
  <c r="O87" i="76" a="1"/>
  <c r="O87" i="76" s="1"/>
  <c r="D77" i="76" a="1"/>
  <c r="D77" i="76" s="1"/>
  <c r="J70" i="76" a="1"/>
  <c r="J70" i="76" s="1"/>
  <c r="B63" i="76" a="1"/>
  <c r="B63" i="76" s="1"/>
  <c r="G89" i="76" a="1"/>
  <c r="G89" i="76" s="1"/>
  <c r="K65" i="76" a="1"/>
  <c r="K65" i="76" s="1"/>
  <c r="D53" i="76" a="1"/>
  <c r="D53" i="76" s="1"/>
  <c r="H125" i="76" a="1"/>
  <c r="H125" i="76" s="1"/>
  <c r="N87" i="76" a="1"/>
  <c r="N87" i="76" s="1"/>
  <c r="M77" i="76" a="1"/>
  <c r="M77" i="76" s="1"/>
  <c r="O73" i="76" a="1"/>
  <c r="O73" i="76" s="1"/>
  <c r="I70" i="76" a="1"/>
  <c r="I70" i="76" s="1"/>
  <c r="I69" i="76" a="1"/>
  <c r="I69" i="76" s="1"/>
  <c r="F68" i="76" a="1"/>
  <c r="F68" i="76" s="1"/>
  <c r="O64" i="76" a="1"/>
  <c r="O64" i="76" s="1"/>
  <c r="A63" i="76" a="1"/>
  <c r="A63" i="76" s="1"/>
  <c r="Q174" i="76"/>
  <c r="P171" i="76"/>
  <c r="E87" i="76" a="1"/>
  <c r="E87" i="76" s="1"/>
  <c r="A79" i="76" a="1"/>
  <c r="A79" i="76" s="1"/>
  <c r="F75" i="76" a="1"/>
  <c r="F75" i="76" s="1"/>
  <c r="L74" i="76" a="1"/>
  <c r="L74" i="76" s="1"/>
  <c r="L72" i="76" a="1"/>
  <c r="L72" i="76" s="1"/>
  <c r="G90" i="76" a="1"/>
  <c r="G90" i="76" s="1"/>
  <c r="A82" i="76" a="1"/>
  <c r="A82" i="76" s="1"/>
  <c r="G65" i="76" a="1"/>
  <c r="G65" i="76" s="1"/>
  <c r="B87" i="76" a="1"/>
  <c r="B87" i="76" s="1"/>
  <c r="H77" i="76" a="1"/>
  <c r="H77" i="76" s="1"/>
  <c r="E75" i="76" a="1"/>
  <c r="E75" i="76" s="1"/>
  <c r="F74" i="76" a="1"/>
  <c r="F74" i="76" s="1"/>
  <c r="G71" i="76" a="1"/>
  <c r="G71" i="76" s="1"/>
  <c r="N69" i="76" a="1"/>
  <c r="N69" i="76" s="1"/>
  <c r="B66" i="76" a="1"/>
  <c r="B66" i="76" s="1"/>
  <c r="H187" i="76" a="1"/>
  <c r="H187" i="76" s="1"/>
  <c r="P135" i="76"/>
  <c r="P104" i="76"/>
  <c r="B90" i="76" a="1"/>
  <c r="B90" i="76" s="1"/>
  <c r="O83" i="76" a="1"/>
  <c r="O83" i="76" s="1"/>
  <c r="E65" i="76" a="1"/>
  <c r="E65" i="76" s="1"/>
  <c r="H218" i="76" a="1"/>
  <c r="H218" i="76" s="1"/>
  <c r="Q175" i="76"/>
  <c r="Q84" i="76" s="1"/>
  <c r="Q103" i="76"/>
  <c r="E77" i="76" a="1"/>
  <c r="E77" i="76" s="1"/>
  <c r="D74" i="76" a="1"/>
  <c r="D74" i="76" s="1"/>
  <c r="K70" i="76" a="1"/>
  <c r="K70" i="76" s="1"/>
  <c r="K69" i="76" a="1"/>
  <c r="K69" i="76" s="1"/>
  <c r="N65" i="76" a="1"/>
  <c r="N65" i="76" s="1"/>
  <c r="P175" i="76"/>
  <c r="Q134" i="76"/>
  <c r="N83" i="76" a="1"/>
  <c r="N83" i="76" s="1"/>
  <c r="N80" i="76" a="1"/>
  <c r="N80" i="76" s="1"/>
  <c r="M65" i="76"/>
  <c r="B67" i="76" a="1"/>
  <c r="B67" i="76" s="1"/>
  <c r="B76" i="76" a="1"/>
  <c r="B76" i="76" s="1"/>
  <c r="H94" i="76" a="1"/>
  <c r="H94" i="76" s="1"/>
  <c r="H83" i="76" a="1"/>
  <c r="H83" i="76" s="1"/>
  <c r="AI19" i="76"/>
  <c r="AA37" i="76" a="1"/>
  <c r="AA37" i="76" s="1"/>
  <c r="Z15" i="76" a="1"/>
  <c r="Z15" i="76" s="1"/>
  <c r="S15" i="76" s="1" a="1"/>
  <c r="S15" i="76" s="1"/>
  <c r="AA24" i="76" a="1"/>
  <c r="AA24" i="76" s="1"/>
  <c r="S2" i="76" a="1"/>
  <c r="S2" i="76" s="1"/>
  <c r="F77" i="76" a="1"/>
  <c r="F77" i="76" s="1"/>
  <c r="G56" i="76"/>
  <c r="B58" i="76"/>
  <c r="M157" i="76"/>
  <c r="D58" i="76"/>
  <c r="J157" i="76" s="1"/>
  <c r="J65" i="76" s="1" a="1"/>
  <c r="J65" i="76" s="1"/>
  <c r="M95" i="76"/>
  <c r="N164" i="76"/>
  <c r="M126" i="76"/>
  <c r="H219" i="76" a="1"/>
  <c r="H219" i="76" s="1"/>
  <c r="G58" i="76"/>
  <c r="I58" i="76"/>
  <c r="B60" i="76"/>
  <c r="I57" i="76"/>
  <c r="O130" i="76"/>
  <c r="O192" i="76"/>
  <c r="L69" i="80" l="1" a="1"/>
  <c r="L69" i="80" s="1"/>
  <c r="F133" i="80"/>
  <c r="H60" i="80"/>
  <c r="F102" i="80"/>
  <c r="J223" i="80"/>
  <c r="J192" i="80"/>
  <c r="M181" i="80"/>
  <c r="M90" i="80" s="1" a="1"/>
  <c r="M90" i="80" s="1"/>
  <c r="K174" i="80"/>
  <c r="G130" i="80"/>
  <c r="G223" i="80"/>
  <c r="G192" i="80"/>
  <c r="J130" i="80"/>
  <c r="H57" i="80"/>
  <c r="J99" i="80"/>
  <c r="L59" i="80"/>
  <c r="F171" i="80"/>
  <c r="F80" i="80" s="1" a="1"/>
  <c r="F80" i="80" s="1"/>
  <c r="K178" i="80"/>
  <c r="K87" i="80" s="1" a="1"/>
  <c r="K87" i="80" s="1"/>
  <c r="H56" i="80"/>
  <c r="J164" i="80"/>
  <c r="J72" i="80" s="1" a="1"/>
  <c r="J72" i="80" s="1"/>
  <c r="G99" i="80"/>
  <c r="H58" i="80"/>
  <c r="B182" i="80" s="1"/>
  <c r="B91" i="80" s="1" a="1"/>
  <c r="B91" i="80" s="1"/>
  <c r="H61" i="80"/>
  <c r="G164" i="80"/>
  <c r="G72" i="80" s="1" a="1"/>
  <c r="G72" i="80" s="1"/>
  <c r="K138" i="80"/>
  <c r="I107" i="80"/>
  <c r="I77" i="80" s="1" a="1"/>
  <c r="I77" i="80" s="1"/>
  <c r="J161" i="80"/>
  <c r="G161" i="80"/>
  <c r="O175" i="80"/>
  <c r="O84" i="80" s="1" a="1"/>
  <c r="O84" i="80" s="1"/>
  <c r="O171" i="80"/>
  <c r="O80" i="80" s="1" a="1"/>
  <c r="O80" i="80" s="1"/>
  <c r="O179" i="80"/>
  <c r="O88" i="80" s="1" a="1"/>
  <c r="O88" i="80" s="1"/>
  <c r="B18" i="80"/>
  <c r="A19" i="80"/>
  <c r="Z18" i="80" a="1"/>
  <c r="Z18" i="80" s="1"/>
  <c r="L69" i="79" a="1"/>
  <c r="L69" i="79" s="1"/>
  <c r="A17" i="79"/>
  <c r="B16" i="79"/>
  <c r="Z16" i="79" a="1"/>
  <c r="Z16" i="79" s="1"/>
  <c r="O175" i="79"/>
  <c r="O84" i="79" s="1" a="1"/>
  <c r="O84" i="79" s="1"/>
  <c r="O179" i="79"/>
  <c r="O88" i="79" s="1" a="1"/>
  <c r="O88" i="79" s="1"/>
  <c r="O171" i="79"/>
  <c r="O80" i="79" s="1" a="1"/>
  <c r="O80" i="79" s="1"/>
  <c r="F133" i="79"/>
  <c r="H60" i="79"/>
  <c r="F102" i="79"/>
  <c r="K174" i="79"/>
  <c r="G130" i="79"/>
  <c r="J99" i="79"/>
  <c r="J161" i="79"/>
  <c r="G99" i="79"/>
  <c r="H61" i="79"/>
  <c r="G161" i="79"/>
  <c r="F171" i="79"/>
  <c r="F80" i="79" s="1" a="1"/>
  <c r="F80" i="79" s="1"/>
  <c r="K178" i="79"/>
  <c r="K87" i="79" s="1" a="1"/>
  <c r="K87" i="79" s="1"/>
  <c r="H56" i="79"/>
  <c r="J223" i="79"/>
  <c r="M181" i="79"/>
  <c r="M90" i="79" s="1" a="1"/>
  <c r="M90" i="79" s="1"/>
  <c r="G164" i="79"/>
  <c r="G72" i="79" s="1" a="1"/>
  <c r="G72" i="79" s="1"/>
  <c r="G223" i="79"/>
  <c r="L59" i="79"/>
  <c r="K138" i="79"/>
  <c r="H58" i="79"/>
  <c r="B182" i="79" s="1"/>
  <c r="B91" i="79" s="1" a="1"/>
  <c r="B91" i="79" s="1"/>
  <c r="J130" i="79"/>
  <c r="H57" i="79"/>
  <c r="J192" i="79"/>
  <c r="G192" i="79"/>
  <c r="J164" i="79"/>
  <c r="J72" i="79" s="1" a="1"/>
  <c r="J72" i="79" s="1"/>
  <c r="I107" i="79"/>
  <c r="I77" i="79" s="1" a="1"/>
  <c r="I77" i="79" s="1"/>
  <c r="O175" i="78"/>
  <c r="O84" i="78" s="1" a="1"/>
  <c r="O84" i="78" s="1"/>
  <c r="O171" i="78"/>
  <c r="O80" i="78" s="1" a="1"/>
  <c r="O80" i="78" s="1"/>
  <c r="O179" i="78"/>
  <c r="O88" i="78" s="1" a="1"/>
  <c r="O88" i="78" s="1"/>
  <c r="S14" i="78" a="1"/>
  <c r="S14" i="78" s="1"/>
  <c r="L69" i="78" a="1"/>
  <c r="L69" i="78" s="1"/>
  <c r="F133" i="78"/>
  <c r="H60" i="78"/>
  <c r="F102" i="78"/>
  <c r="J223" i="78"/>
  <c r="J192" i="78"/>
  <c r="M181" i="78"/>
  <c r="M90" i="78" s="1" a="1"/>
  <c r="M90" i="78" s="1"/>
  <c r="J99" i="78"/>
  <c r="L59" i="78"/>
  <c r="F171" i="78"/>
  <c r="F80" i="78" s="1" a="1"/>
  <c r="F80" i="78" s="1"/>
  <c r="K178" i="78"/>
  <c r="K87" i="78" s="1" a="1"/>
  <c r="K87" i="78" s="1"/>
  <c r="G223" i="78"/>
  <c r="K138" i="78"/>
  <c r="H61" i="78"/>
  <c r="H57" i="78"/>
  <c r="J164" i="78"/>
  <c r="J72" i="78" s="1" a="1"/>
  <c r="J72" i="78" s="1"/>
  <c r="G164" i="78"/>
  <c r="G72" i="78" s="1" a="1"/>
  <c r="G72" i="78" s="1"/>
  <c r="G161" i="78"/>
  <c r="G130" i="78"/>
  <c r="G99" i="78"/>
  <c r="H56" i="78"/>
  <c r="G192" i="78"/>
  <c r="J161" i="78"/>
  <c r="K174" i="78"/>
  <c r="I107" i="78"/>
  <c r="I77" i="78" s="1" a="1"/>
  <c r="I77" i="78" s="1"/>
  <c r="J130" i="78"/>
  <c r="H58" i="78"/>
  <c r="B182" i="78" s="1"/>
  <c r="B91" i="78" s="1" a="1"/>
  <c r="B91" i="78" s="1"/>
  <c r="Z15" i="78" a="1"/>
  <c r="Z15" i="78" s="1"/>
  <c r="S15" i="78" s="1" a="1"/>
  <c r="S15" i="78" s="1"/>
  <c r="B15" i="78"/>
  <c r="A16" i="78"/>
  <c r="L69" i="77" a="1"/>
  <c r="L69" i="77" s="1"/>
  <c r="O175" i="77"/>
  <c r="O84" i="77" s="1" a="1"/>
  <c r="O84" i="77" s="1"/>
  <c r="O171" i="77"/>
  <c r="O80" i="77" s="1" a="1"/>
  <c r="O80" i="77" s="1"/>
  <c r="O179" i="77"/>
  <c r="O88" i="77" s="1" a="1"/>
  <c r="O88" i="77" s="1"/>
  <c r="A18" i="77"/>
  <c r="B17" i="77"/>
  <c r="Z17" i="77" a="1"/>
  <c r="Z17" i="77" s="1"/>
  <c r="F133" i="77"/>
  <c r="H60" i="77"/>
  <c r="F102" i="77"/>
  <c r="F72" i="77" s="1" a="1"/>
  <c r="F72" i="77" s="1"/>
  <c r="J223" i="77"/>
  <c r="J192" i="77"/>
  <c r="M181" i="77"/>
  <c r="M90" i="77" s="1" a="1"/>
  <c r="M90" i="77" s="1"/>
  <c r="K174" i="77"/>
  <c r="G130" i="77"/>
  <c r="G223" i="77"/>
  <c r="G192" i="77"/>
  <c r="J130" i="77"/>
  <c r="H57" i="77"/>
  <c r="J99" i="77"/>
  <c r="L59" i="77"/>
  <c r="F171" i="77"/>
  <c r="F80" i="77" s="1" a="1"/>
  <c r="F80" i="77" s="1"/>
  <c r="H58" i="77"/>
  <c r="B182" i="77" s="1"/>
  <c r="B91" i="77" s="1" a="1"/>
  <c r="B91" i="77" s="1"/>
  <c r="G164" i="77"/>
  <c r="G72" i="77" s="1" a="1"/>
  <c r="G72" i="77" s="1"/>
  <c r="J164" i="77"/>
  <c r="J72" i="77" s="1" a="1"/>
  <c r="J72" i="77" s="1"/>
  <c r="H61" i="77"/>
  <c r="G161" i="77"/>
  <c r="K178" i="77"/>
  <c r="K87" i="77" s="1" a="1"/>
  <c r="K87" i="77" s="1"/>
  <c r="H56" i="77"/>
  <c r="K138" i="77"/>
  <c r="I107" i="77"/>
  <c r="I77" i="77" s="1" a="1"/>
  <c r="I77" i="77" s="1"/>
  <c r="J161" i="77"/>
  <c r="G99" i="77"/>
  <c r="Q74" i="76" a="1"/>
  <c r="Q74" i="76" s="1"/>
  <c r="Q80" i="76"/>
  <c r="Q89" i="76"/>
  <c r="B16" i="76"/>
  <c r="A17" i="76"/>
  <c r="M223" i="76"/>
  <c r="M192" i="76"/>
  <c r="L69" i="76" s="1" a="1"/>
  <c r="L69" i="76" s="1"/>
  <c r="J57" i="76"/>
  <c r="O99" i="76"/>
  <c r="O69" i="76" s="1" a="1"/>
  <c r="O69" i="76" s="1"/>
  <c r="J56" i="76"/>
  <c r="N107" i="76" s="1"/>
  <c r="N77" i="76" s="1" a="1"/>
  <c r="N77" i="76" s="1"/>
  <c r="O135" i="76"/>
  <c r="O74" i="76" s="1" a="1"/>
  <c r="O74" i="76" s="1"/>
  <c r="J60" i="76"/>
  <c r="N102" i="76"/>
  <c r="N72" i="76" s="1" a="1"/>
  <c r="N72" i="76" s="1"/>
  <c r="J58" i="76"/>
  <c r="J61" i="76"/>
  <c r="Q73" i="76" a="1"/>
  <c r="Q73" i="76" s="1"/>
  <c r="Q88" i="76"/>
  <c r="Q83" i="76"/>
  <c r="Q79" i="76"/>
  <c r="H157" i="76"/>
  <c r="H65" i="76" s="1" a="1"/>
  <c r="H65" i="76" s="1"/>
  <c r="H64" i="76" a="1"/>
  <c r="H64" i="76" s="1"/>
  <c r="P74" i="76" a="1"/>
  <c r="P74" i="76" s="1"/>
  <c r="P80" i="76"/>
  <c r="P84" i="76"/>
  <c r="P89" i="76"/>
  <c r="K44" i="76"/>
  <c r="H54" i="76"/>
  <c r="AI14" i="76"/>
  <c r="J69" i="80" l="1" a="1"/>
  <c r="J69" i="80" s="1"/>
  <c r="F72" i="80" a="1"/>
  <c r="F72" i="80" s="1"/>
  <c r="K77" i="80" a="1"/>
  <c r="K77" i="80" s="1"/>
  <c r="F108" i="80"/>
  <c r="F139" i="80"/>
  <c r="G69" i="80" a="1"/>
  <c r="G69" i="80" s="1"/>
  <c r="K83" i="80" a="1"/>
  <c r="K83" i="80" s="1"/>
  <c r="F179" i="80"/>
  <c r="F88" i="80" s="1" a="1"/>
  <c r="F88" i="80" s="1"/>
  <c r="H182" i="80"/>
  <c r="H91" i="80" s="1" a="1"/>
  <c r="H91" i="80" s="1"/>
  <c r="F175" i="80"/>
  <c r="F84" i="80" s="1" a="1"/>
  <c r="F84" i="80" s="1"/>
  <c r="S18" i="80" a="1"/>
  <c r="S18" i="80" s="1"/>
  <c r="A20" i="80"/>
  <c r="B19" i="80"/>
  <c r="Z19" i="80" a="1"/>
  <c r="Z19" i="80" s="1"/>
  <c r="S19" i="80" s="1" a="1"/>
  <c r="S19" i="80" s="1"/>
  <c r="F72" i="79" a="1"/>
  <c r="F72" i="79" s="1"/>
  <c r="G69" i="79" a="1"/>
  <c r="G69" i="79" s="1"/>
  <c r="S16" i="79" a="1"/>
  <c r="S16" i="79" s="1"/>
  <c r="J69" i="79" a="1"/>
  <c r="J69" i="79" s="1"/>
  <c r="K83" i="79" a="1"/>
  <c r="K83" i="79" s="1"/>
  <c r="F179" i="79"/>
  <c r="F88" i="79" s="1" a="1"/>
  <c r="F88" i="79" s="1"/>
  <c r="H182" i="79"/>
  <c r="H91" i="79" s="1" a="1"/>
  <c r="H91" i="79" s="1"/>
  <c r="F175" i="79"/>
  <c r="F84" i="79" s="1" a="1"/>
  <c r="F84" i="79" s="1"/>
  <c r="K77" i="79" a="1"/>
  <c r="K77" i="79" s="1"/>
  <c r="F108" i="79"/>
  <c r="F139" i="79"/>
  <c r="B17" i="79"/>
  <c r="A18" i="79"/>
  <c r="Z17" i="79" a="1"/>
  <c r="Z17" i="79" s="1"/>
  <c r="S17" i="79" s="1" a="1"/>
  <c r="S17" i="79" s="1"/>
  <c r="J69" i="78" a="1"/>
  <c r="J69" i="78" s="1"/>
  <c r="G69" i="78" a="1"/>
  <c r="G69" i="78" s="1"/>
  <c r="F72" i="78" a="1"/>
  <c r="F72" i="78" s="1"/>
  <c r="K83" i="78" a="1"/>
  <c r="K83" i="78" s="1"/>
  <c r="F179" i="78"/>
  <c r="F88" i="78" s="1" a="1"/>
  <c r="F88" i="78" s="1"/>
  <c r="F175" i="78"/>
  <c r="F84" i="78" s="1" a="1"/>
  <c r="F84" i="78" s="1"/>
  <c r="H182" i="78"/>
  <c r="H91" i="78" s="1" a="1"/>
  <c r="H91" i="78" s="1"/>
  <c r="Z16" i="78" a="1"/>
  <c r="Z16" i="78" s="1"/>
  <c r="B16" i="78"/>
  <c r="A17" i="78"/>
  <c r="F139" i="78"/>
  <c r="F108" i="78"/>
  <c r="K77" i="78" a="1"/>
  <c r="K77" i="78" s="1"/>
  <c r="B18" i="77"/>
  <c r="Z18" i="77" a="1"/>
  <c r="Z18" i="77" s="1"/>
  <c r="S18" i="77" s="1" a="1"/>
  <c r="S18" i="77" s="1"/>
  <c r="A19" i="77"/>
  <c r="K83" i="77" a="1"/>
  <c r="K83" i="77" s="1"/>
  <c r="H182" i="77"/>
  <c r="H91" i="77" s="1" a="1"/>
  <c r="H91" i="77" s="1"/>
  <c r="F179" i="77"/>
  <c r="F88" i="77" s="1" a="1"/>
  <c r="F88" i="77" s="1"/>
  <c r="F175" i="77"/>
  <c r="F84" i="77" s="1" a="1"/>
  <c r="F84" i="77" s="1"/>
  <c r="S17" i="77" a="1"/>
  <c r="S17" i="77" s="1"/>
  <c r="J69" i="77" a="1"/>
  <c r="J69" i="77" s="1"/>
  <c r="K77" i="77" a="1"/>
  <c r="K77" i="77" s="1"/>
  <c r="F139" i="77"/>
  <c r="F108" i="77"/>
  <c r="G69" i="77" a="1"/>
  <c r="G69" i="77" s="1"/>
  <c r="B17" i="76"/>
  <c r="Z17" i="76" a="1"/>
  <c r="Z17" i="76" s="1"/>
  <c r="S17" i="76" s="1" a="1"/>
  <c r="S17" i="76" s="1"/>
  <c r="A18" i="76"/>
  <c r="O175" i="76"/>
  <c r="O84" i="76" s="1" a="1"/>
  <c r="O84" i="76" s="1"/>
  <c r="O179" i="76"/>
  <c r="O88" i="76" s="1" a="1"/>
  <c r="O88" i="76" s="1"/>
  <c r="O171" i="76"/>
  <c r="O80" i="76" s="1" a="1"/>
  <c r="O80" i="76" s="1"/>
  <c r="F133" i="76"/>
  <c r="H60" i="76"/>
  <c r="F102" i="76"/>
  <c r="F72" i="76" s="1" a="1"/>
  <c r="F72" i="76" s="1"/>
  <c r="J223" i="76"/>
  <c r="J192" i="76"/>
  <c r="M181" i="76"/>
  <c r="M90" i="76" s="1" a="1"/>
  <c r="M90" i="76" s="1"/>
  <c r="K174" i="76"/>
  <c r="G130" i="76"/>
  <c r="G223" i="76"/>
  <c r="G192" i="76"/>
  <c r="J130" i="76"/>
  <c r="H57" i="76"/>
  <c r="K138" i="76"/>
  <c r="I107" i="76"/>
  <c r="I77" i="76" s="1" a="1"/>
  <c r="I77" i="76" s="1"/>
  <c r="H58" i="76"/>
  <c r="B182" i="76" s="1"/>
  <c r="B91" i="76" s="1" a="1"/>
  <c r="B91" i="76" s="1"/>
  <c r="F171" i="76"/>
  <c r="F80" i="76" s="1" a="1"/>
  <c r="F80" i="76" s="1"/>
  <c r="K178" i="76"/>
  <c r="K87" i="76" s="1" a="1"/>
  <c r="K87" i="76" s="1"/>
  <c r="H56" i="76"/>
  <c r="J164" i="76"/>
  <c r="J72" i="76" s="1" a="1"/>
  <c r="J72" i="76" s="1"/>
  <c r="G164" i="76"/>
  <c r="G72" i="76" s="1" a="1"/>
  <c r="G72" i="76" s="1"/>
  <c r="J161" i="76"/>
  <c r="H61" i="76"/>
  <c r="J99" i="76"/>
  <c r="L59" i="76"/>
  <c r="G161" i="76"/>
  <c r="G99" i="76"/>
  <c r="Z20" i="80" l="1" a="1"/>
  <c r="Z20" i="80" s="1"/>
  <c r="B20" i="80"/>
  <c r="A21" i="80"/>
  <c r="F78" i="80" a="1"/>
  <c r="F78" i="80" s="1"/>
  <c r="B18" i="79"/>
  <c r="A19" i="79"/>
  <c r="Z18" i="79" a="1"/>
  <c r="Z18" i="79" s="1"/>
  <c r="S18" i="79" s="1" a="1"/>
  <c r="S18" i="79" s="1"/>
  <c r="F78" i="79" a="1"/>
  <c r="F78" i="79" s="1"/>
  <c r="F78" i="78" a="1"/>
  <c r="F78" i="78" s="1"/>
  <c r="A18" i="78"/>
  <c r="B17" i="78"/>
  <c r="Z17" i="78" a="1"/>
  <c r="Z17" i="78" s="1"/>
  <c r="S17" i="78" s="1" a="1"/>
  <c r="S17" i="78" s="1"/>
  <c r="S16" i="78" a="1"/>
  <c r="S16" i="78" s="1"/>
  <c r="F78" i="77" a="1"/>
  <c r="F78" i="77" s="1"/>
  <c r="A20" i="77"/>
  <c r="Z19" i="77" a="1"/>
  <c r="Z19" i="77" s="1"/>
  <c r="B19" i="77"/>
  <c r="B18" i="76"/>
  <c r="Z18" i="76" a="1"/>
  <c r="Z18" i="76" s="1"/>
  <c r="S18" i="76" s="1" a="1"/>
  <c r="S18" i="76" s="1"/>
  <c r="A19" i="76"/>
  <c r="K83" i="76" a="1"/>
  <c r="K83" i="76" s="1"/>
  <c r="H182" i="76"/>
  <c r="H91" i="76" s="1" a="1"/>
  <c r="H91" i="76" s="1"/>
  <c r="F175" i="76"/>
  <c r="F84" i="76" s="1" a="1"/>
  <c r="F84" i="76" s="1"/>
  <c r="F179" i="76"/>
  <c r="F88" i="76" s="1" a="1"/>
  <c r="F88" i="76" s="1"/>
  <c r="F139" i="76"/>
  <c r="F108" i="76"/>
  <c r="K77" i="76" a="1"/>
  <c r="K77" i="76" s="1"/>
  <c r="J69" i="76" a="1"/>
  <c r="J69" i="76" s="1"/>
  <c r="G69" i="76" a="1"/>
  <c r="G69" i="76" s="1"/>
  <c r="A22" i="80" l="1"/>
  <c r="B21" i="80"/>
  <c r="Z21" i="80" a="1"/>
  <c r="Z21" i="80" s="1"/>
  <c r="S21" i="80" s="1" a="1"/>
  <c r="S21" i="80" s="1"/>
  <c r="S20" i="80" a="1"/>
  <c r="S20" i="80" s="1"/>
  <c r="A20" i="79"/>
  <c r="B19" i="79"/>
  <c r="Z19" i="79" a="1"/>
  <c r="Z19" i="79" s="1"/>
  <c r="B18" i="78"/>
  <c r="A19" i="78"/>
  <c r="Z18" i="78" a="1"/>
  <c r="Z18" i="78" s="1"/>
  <c r="S19" i="77" a="1"/>
  <c r="S19" i="77" s="1"/>
  <c r="Z20" i="77" a="1"/>
  <c r="Z20" i="77" s="1"/>
  <c r="S20" i="77" s="1" a="1"/>
  <c r="S20" i="77" s="1"/>
  <c r="A21" i="77"/>
  <c r="B20" i="77"/>
  <c r="F78" i="76" a="1"/>
  <c r="F78" i="76" s="1"/>
  <c r="A20" i="76"/>
  <c r="B19" i="76"/>
  <c r="Z19" i="76" a="1"/>
  <c r="Z19" i="76" s="1"/>
  <c r="S19" i="76" s="1" a="1"/>
  <c r="S19" i="76" s="1"/>
  <c r="A23" i="80" l="1"/>
  <c r="B22" i="80"/>
  <c r="Z22" i="80" a="1"/>
  <c r="Z22" i="80" s="1"/>
  <c r="S19" i="79" a="1"/>
  <c r="S19" i="79" s="1"/>
  <c r="B20" i="79"/>
  <c r="A21" i="79"/>
  <c r="Z20" i="79" a="1"/>
  <c r="Z20" i="79" s="1"/>
  <c r="S20" i="79" s="1" a="1"/>
  <c r="S20" i="79" s="1"/>
  <c r="S18" i="78" a="1"/>
  <c r="S18" i="78" s="1"/>
  <c r="A20" i="78"/>
  <c r="B19" i="78"/>
  <c r="Z19" i="78" a="1"/>
  <c r="Z19" i="78" s="1"/>
  <c r="S19" i="78" s="1" a="1"/>
  <c r="S19" i="78" s="1"/>
  <c r="A22" i="77"/>
  <c r="B21" i="77"/>
  <c r="Z21" i="77" a="1"/>
  <c r="Z21" i="77" s="1"/>
  <c r="B20" i="76"/>
  <c r="A21" i="76"/>
  <c r="Z20" i="76" a="1"/>
  <c r="Z20" i="76" s="1"/>
  <c r="S20" i="76" s="1" a="1"/>
  <c r="S20" i="76" s="1"/>
  <c r="S22" i="80" l="1" a="1"/>
  <c r="S22" i="80" s="1"/>
  <c r="Z23" i="80" a="1"/>
  <c r="Z23" i="80" s="1"/>
  <c r="S23" i="80" s="1" a="1"/>
  <c r="S23" i="80" s="1"/>
  <c r="B23" i="80"/>
  <c r="A24" i="80"/>
  <c r="B21" i="79"/>
  <c r="A22" i="79"/>
  <c r="Z21" i="79" a="1"/>
  <c r="Z21" i="79" s="1"/>
  <c r="S21" i="79" s="1" a="1"/>
  <c r="S21" i="79" s="1"/>
  <c r="Z20" i="78" a="1"/>
  <c r="Z20" i="78" s="1"/>
  <c r="S20" i="78" s="1" a="1"/>
  <c r="S20" i="78" s="1"/>
  <c r="A21" i="78"/>
  <c r="B20" i="78"/>
  <c r="S21" i="77" a="1"/>
  <c r="S21" i="77" s="1"/>
  <c r="A23" i="77"/>
  <c r="B22" i="77"/>
  <c r="Z22" i="77" a="1"/>
  <c r="Z22" i="77" s="1"/>
  <c r="S22" i="77" s="1" a="1"/>
  <c r="S22" i="77" s="1"/>
  <c r="A22" i="76"/>
  <c r="B21" i="76"/>
  <c r="Z21" i="76" a="1"/>
  <c r="Z21" i="76" s="1"/>
  <c r="S21" i="76" s="1" a="1"/>
  <c r="S21" i="76" s="1"/>
  <c r="B24" i="80" l="1"/>
  <c r="Z24" i="80" a="1"/>
  <c r="Z24" i="80" s="1"/>
  <c r="S24" i="80" s="1" a="1"/>
  <c r="S24" i="80" s="1"/>
  <c r="A25" i="80"/>
  <c r="A23" i="79"/>
  <c r="Z22" i="79" a="1"/>
  <c r="Z22" i="79" s="1"/>
  <c r="S22" i="79" s="1" a="1"/>
  <c r="S22" i="79" s="1"/>
  <c r="B22" i="79"/>
  <c r="B21" i="78"/>
  <c r="A22" i="78"/>
  <c r="Z21" i="78" a="1"/>
  <c r="Z21" i="78" s="1"/>
  <c r="S21" i="78" s="1" a="1"/>
  <c r="S21" i="78" s="1"/>
  <c r="A24" i="77"/>
  <c r="B23" i="77"/>
  <c r="Z23" i="77" a="1"/>
  <c r="Z23" i="77" s="1"/>
  <c r="S23" i="77" s="1" a="1"/>
  <c r="S23" i="77" s="1"/>
  <c r="A23" i="76"/>
  <c r="B22" i="76"/>
  <c r="Z22" i="76" a="1"/>
  <c r="Z22" i="76" s="1"/>
  <c r="S22" i="76" s="1" a="1"/>
  <c r="S22" i="76" s="1"/>
  <c r="Z25" i="80" l="1" a="1"/>
  <c r="Z25" i="80" s="1"/>
  <c r="S25" i="80" s="1" a="1"/>
  <c r="S25" i="80" s="1"/>
  <c r="B25" i="80"/>
  <c r="A26" i="80"/>
  <c r="Z23" i="79" a="1"/>
  <c r="Z23" i="79" s="1"/>
  <c r="S23" i="79" s="1" a="1"/>
  <c r="S23" i="79" s="1"/>
  <c r="A24" i="79"/>
  <c r="B23" i="79"/>
  <c r="A23" i="78"/>
  <c r="B22" i="78"/>
  <c r="Z22" i="78" a="1"/>
  <c r="Z22" i="78" s="1"/>
  <c r="S22" i="78" s="1" a="1"/>
  <c r="S22" i="78" s="1"/>
  <c r="B24" i="77"/>
  <c r="A25" i="77"/>
  <c r="Z24" i="77" a="1"/>
  <c r="Z24" i="77" s="1"/>
  <c r="S24" i="77" s="1" a="1"/>
  <c r="S24" i="77" s="1"/>
  <c r="Z23" i="76" a="1"/>
  <c r="Z23" i="76" s="1"/>
  <c r="S23" i="76" s="1" a="1"/>
  <c r="S23" i="76" s="1"/>
  <c r="B23" i="76"/>
  <c r="A24" i="76"/>
  <c r="A27" i="80" l="1"/>
  <c r="Z26" i="80" a="1"/>
  <c r="Z26" i="80" s="1"/>
  <c r="S26" i="80" s="1" a="1"/>
  <c r="S26" i="80" s="1"/>
  <c r="B26" i="80"/>
  <c r="B24" i="79"/>
  <c r="Z24" i="79" a="1"/>
  <c r="Z24" i="79" s="1"/>
  <c r="S24" i="79" s="1" a="1"/>
  <c r="S24" i="79" s="1"/>
  <c r="A25" i="79"/>
  <c r="A24" i="78"/>
  <c r="B23" i="78"/>
  <c r="Z23" i="78" a="1"/>
  <c r="Z23" i="78" s="1"/>
  <c r="S23" i="78" s="1" a="1"/>
  <c r="S23" i="78" s="1"/>
  <c r="Z25" i="77" a="1"/>
  <c r="Z25" i="77" s="1"/>
  <c r="S25" i="77" s="1" a="1"/>
  <c r="S25" i="77" s="1"/>
  <c r="B25" i="77"/>
  <c r="A26" i="77"/>
  <c r="A25" i="76"/>
  <c r="Z24" i="76" a="1"/>
  <c r="Z24" i="76" s="1"/>
  <c r="S24" i="76" s="1" a="1"/>
  <c r="S24" i="76" s="1"/>
  <c r="B24" i="76"/>
  <c r="A28" i="80" l="1"/>
  <c r="Z27" i="80" a="1"/>
  <c r="Z27" i="80" s="1"/>
  <c r="S27" i="80" s="1" a="1"/>
  <c r="S27" i="80" s="1"/>
  <c r="B27" i="80"/>
  <c r="B25" i="79"/>
  <c r="A26" i="79"/>
  <c r="Z25" i="79" a="1"/>
  <c r="Z25" i="79" s="1"/>
  <c r="S25" i="79" s="1" a="1"/>
  <c r="S25" i="79" s="1"/>
  <c r="B24" i="78"/>
  <c r="A25" i="78"/>
  <c r="Z24" i="78" a="1"/>
  <c r="Z24" i="78" s="1"/>
  <c r="S24" i="78" s="1" a="1"/>
  <c r="S24" i="78" s="1"/>
  <c r="Z26" i="77" a="1"/>
  <c r="Z26" i="77" s="1"/>
  <c r="S26" i="77" s="1" a="1"/>
  <c r="S26" i="77" s="1"/>
  <c r="A27" i="77"/>
  <c r="B26" i="77"/>
  <c r="B25" i="76"/>
  <c r="Z25" i="76" a="1"/>
  <c r="Z25" i="76" s="1"/>
  <c r="S25" i="76" s="1" a="1"/>
  <c r="S25" i="76" s="1"/>
  <c r="A26" i="76"/>
  <c r="A29" i="80" l="1"/>
  <c r="B28" i="80"/>
  <c r="Z28" i="80" a="1"/>
  <c r="Z28" i="80" s="1"/>
  <c r="S28" i="80" s="1" a="1"/>
  <c r="S28" i="80" s="1"/>
  <c r="A27" i="79"/>
  <c r="B26" i="79"/>
  <c r="Z26" i="79" a="1"/>
  <c r="Z26" i="79" s="1"/>
  <c r="S26" i="79" s="1" a="1"/>
  <c r="S26" i="79" s="1"/>
  <c r="B25" i="78"/>
  <c r="A26" i="78"/>
  <c r="Z25" i="78" a="1"/>
  <c r="Z25" i="78" s="1"/>
  <c r="S25" i="78" s="1" a="1"/>
  <c r="S25" i="78" s="1"/>
  <c r="Z27" i="77" a="1"/>
  <c r="Z27" i="77" s="1"/>
  <c r="S27" i="77" s="1" a="1"/>
  <c r="S27" i="77" s="1"/>
  <c r="A28" i="77"/>
  <c r="B27" i="77"/>
  <c r="B26" i="76"/>
  <c r="A27" i="76"/>
  <c r="Z26" i="76" a="1"/>
  <c r="Z26" i="76" s="1"/>
  <c r="S26" i="76" s="1" a="1"/>
  <c r="S26" i="76" s="1"/>
  <c r="A30" i="80" l="1"/>
  <c r="B29" i="80"/>
  <c r="Z29" i="80" a="1"/>
  <c r="Z29" i="80" s="1"/>
  <c r="S29" i="80" s="1" a="1"/>
  <c r="S29" i="80" s="1"/>
  <c r="B27" i="79"/>
  <c r="A28" i="79"/>
  <c r="Z27" i="79" a="1"/>
  <c r="Z27" i="79" s="1"/>
  <c r="S27" i="79" s="1" a="1"/>
  <c r="S27" i="79" s="1"/>
  <c r="Z26" i="78" a="1"/>
  <c r="Z26" i="78" s="1"/>
  <c r="S26" i="78" s="1" a="1"/>
  <c r="S26" i="78" s="1"/>
  <c r="B26" i="78"/>
  <c r="A27" i="78"/>
  <c r="A29" i="77"/>
  <c r="B28" i="77"/>
  <c r="Z28" i="77" a="1"/>
  <c r="Z28" i="77" s="1"/>
  <c r="S28" i="77" s="1" a="1"/>
  <c r="S28" i="77" s="1"/>
  <c r="B27" i="76"/>
  <c r="A28" i="76"/>
  <c r="Z27" i="76" a="1"/>
  <c r="Z27" i="76" s="1"/>
  <c r="S27" i="76" s="1" a="1"/>
  <c r="S27" i="76" s="1"/>
  <c r="B30" i="80" l="1"/>
  <c r="A31" i="80"/>
  <c r="Z30" i="80" a="1"/>
  <c r="Z30" i="80" s="1"/>
  <c r="S30" i="80" s="1" a="1"/>
  <c r="S30" i="80" s="1"/>
  <c r="B28" i="79"/>
  <c r="A29" i="79"/>
  <c r="Z28" i="79" a="1"/>
  <c r="Z28" i="79" s="1"/>
  <c r="S28" i="79" s="1" a="1"/>
  <c r="S28" i="79" s="1"/>
  <c r="Z27" i="78" a="1"/>
  <c r="Z27" i="78" s="1"/>
  <c r="S27" i="78" s="1" a="1"/>
  <c r="S27" i="78" s="1"/>
  <c r="A28" i="78"/>
  <c r="B27" i="78"/>
  <c r="A30" i="77"/>
  <c r="B29" i="77"/>
  <c r="Z29" i="77" a="1"/>
  <c r="Z29" i="77" s="1"/>
  <c r="S29" i="77" s="1" a="1"/>
  <c r="S29" i="77" s="1"/>
  <c r="A29" i="76"/>
  <c r="Z28" i="76" a="1"/>
  <c r="Z28" i="76" s="1"/>
  <c r="S28" i="76" s="1" a="1"/>
  <c r="S28" i="76" s="1"/>
  <c r="B28" i="76"/>
  <c r="B31" i="80" l="1"/>
  <c r="A32" i="80"/>
  <c r="Z31" i="80" a="1"/>
  <c r="Z31" i="80" s="1"/>
  <c r="S31" i="80" s="1" a="1"/>
  <c r="S31" i="80" s="1"/>
  <c r="Z29" i="79" a="1"/>
  <c r="Z29" i="79" s="1"/>
  <c r="S29" i="79" s="1" a="1"/>
  <c r="S29" i="79" s="1"/>
  <c r="A30" i="79"/>
  <c r="B29" i="79"/>
  <c r="Z28" i="78" a="1"/>
  <c r="Z28" i="78" s="1"/>
  <c r="S28" i="78" s="1" a="1"/>
  <c r="S28" i="78" s="1"/>
  <c r="B28" i="78"/>
  <c r="A29" i="78"/>
  <c r="B30" i="77"/>
  <c r="A31" i="77"/>
  <c r="Z30" i="77" a="1"/>
  <c r="Z30" i="77" s="1"/>
  <c r="S30" i="77" s="1" a="1"/>
  <c r="S30" i="77" s="1"/>
  <c r="A30" i="76"/>
  <c r="B29" i="76"/>
  <c r="Z29" i="76" a="1"/>
  <c r="Z29" i="76" s="1"/>
  <c r="S29" i="76" s="1" a="1"/>
  <c r="S29" i="76" s="1"/>
  <c r="B32" i="80" l="1"/>
  <c r="A33" i="80"/>
  <c r="Z32" i="80" a="1"/>
  <c r="Z32" i="80" s="1"/>
  <c r="S32" i="80" s="1" a="1"/>
  <c r="S32" i="80" s="1"/>
  <c r="B30" i="79"/>
  <c r="Z30" i="79" a="1"/>
  <c r="Z30" i="79" s="1"/>
  <c r="S30" i="79" s="1" a="1"/>
  <c r="S30" i="79" s="1"/>
  <c r="A31" i="79"/>
  <c r="B29" i="78"/>
  <c r="A30" i="78"/>
  <c r="Z29" i="78" a="1"/>
  <c r="Z29" i="78" s="1"/>
  <c r="S29" i="78" s="1" a="1"/>
  <c r="S29" i="78" s="1"/>
  <c r="B31" i="77"/>
  <c r="A32" i="77"/>
  <c r="Z31" i="77" a="1"/>
  <c r="Z31" i="77" s="1"/>
  <c r="S31" i="77" s="1" a="1"/>
  <c r="S31" i="77" s="1"/>
  <c r="B30" i="76"/>
  <c r="Z30" i="76" a="1"/>
  <c r="Z30" i="76" s="1"/>
  <c r="S30" i="76" s="1" a="1"/>
  <c r="S30" i="76" s="1"/>
  <c r="A31" i="76"/>
  <c r="Z33" i="80" l="1" a="1"/>
  <c r="Z33" i="80" s="1"/>
  <c r="S33" i="80" s="1" a="1"/>
  <c r="S33" i="80" s="1"/>
  <c r="B33" i="80"/>
  <c r="A34" i="80"/>
  <c r="Z31" i="79" a="1"/>
  <c r="Z31" i="79" s="1"/>
  <c r="S31" i="79" s="1" a="1"/>
  <c r="S31" i="79" s="1"/>
  <c r="A32" i="79"/>
  <c r="B31" i="79"/>
  <c r="B30" i="78"/>
  <c r="A31" i="78"/>
  <c r="Z30" i="78" a="1"/>
  <c r="Z30" i="78" s="1"/>
  <c r="S30" i="78" s="1" a="1"/>
  <c r="S30" i="78" s="1"/>
  <c r="B32" i="77"/>
  <c r="A33" i="77"/>
  <c r="Z32" i="77" a="1"/>
  <c r="Z32" i="77" s="1"/>
  <c r="S32" i="77" s="1" a="1"/>
  <c r="S32" i="77" s="1"/>
  <c r="A32" i="76"/>
  <c r="B31" i="76"/>
  <c r="Z31" i="76" a="1"/>
  <c r="Z31" i="76" s="1"/>
  <c r="S31" i="76" s="1" a="1"/>
  <c r="S31" i="76" s="1"/>
  <c r="Z34" i="80" l="1" a="1"/>
  <c r="Z34" i="80" s="1"/>
  <c r="S34" i="80" s="1" a="1"/>
  <c r="S34" i="80" s="1"/>
  <c r="A35" i="80"/>
  <c r="B34" i="80"/>
  <c r="B32" i="79"/>
  <c r="A33" i="79"/>
  <c r="Z32" i="79" a="1"/>
  <c r="Z32" i="79" s="1"/>
  <c r="S32" i="79" s="1" a="1"/>
  <c r="S32" i="79" s="1"/>
  <c r="B31" i="78"/>
  <c r="A32" i="78"/>
  <c r="Z31" i="78" a="1"/>
  <c r="Z31" i="78" s="1"/>
  <c r="S31" i="78" s="1" a="1"/>
  <c r="S31" i="78" s="1"/>
  <c r="Z33" i="77" a="1"/>
  <c r="Z33" i="77" s="1"/>
  <c r="S33" i="77" s="1" a="1"/>
  <c r="S33" i="77" s="1"/>
  <c r="B33" i="77"/>
  <c r="A34" i="77"/>
  <c r="A33" i="76"/>
  <c r="Z32" i="76" a="1"/>
  <c r="Z32" i="76" s="1"/>
  <c r="S32" i="76" s="1" a="1"/>
  <c r="S32" i="76" s="1"/>
  <c r="B32" i="76"/>
  <c r="B35" i="80" l="1"/>
  <c r="A36" i="80"/>
  <c r="Z35" i="80" a="1"/>
  <c r="Z35" i="80" s="1"/>
  <c r="S35" i="80" s="1" a="1"/>
  <c r="S35" i="80" s="1"/>
  <c r="B33" i="79"/>
  <c r="Z33" i="79" a="1"/>
  <c r="Z33" i="79" s="1"/>
  <c r="S33" i="79" s="1" a="1"/>
  <c r="S33" i="79" s="1"/>
  <c r="A34" i="79"/>
  <c r="B32" i="78"/>
  <c r="Z32" i="78" a="1"/>
  <c r="Z32" i="78" s="1"/>
  <c r="S32" i="78" s="1" a="1"/>
  <c r="S32" i="78" s="1"/>
  <c r="A33" i="78"/>
  <c r="Z34" i="77" a="1"/>
  <c r="Z34" i="77" s="1"/>
  <c r="S34" i="77" s="1" a="1"/>
  <c r="S34" i="77" s="1"/>
  <c r="A35" i="77"/>
  <c r="B34" i="77"/>
  <c r="Z33" i="76" a="1"/>
  <c r="Z33" i="76" s="1"/>
  <c r="S33" i="76" s="1" a="1"/>
  <c r="S33" i="76" s="1"/>
  <c r="A34" i="76"/>
  <c r="B33" i="76"/>
  <c r="B36" i="80" l="1"/>
  <c r="A37" i="80"/>
  <c r="Z36" i="80" a="1"/>
  <c r="Z36" i="80" s="1"/>
  <c r="S36" i="80" s="1" a="1"/>
  <c r="S36" i="80" s="1"/>
  <c r="A35" i="79"/>
  <c r="Z34" i="79" a="1"/>
  <c r="Z34" i="79" s="1"/>
  <c r="S34" i="79" s="1" a="1"/>
  <c r="S34" i="79" s="1"/>
  <c r="B34" i="79"/>
  <c r="B33" i="78"/>
  <c r="Z33" i="78" a="1"/>
  <c r="Z33" i="78" s="1"/>
  <c r="S33" i="78" s="1" a="1"/>
  <c r="S33" i="78" s="1"/>
  <c r="A34" i="78"/>
  <c r="Z35" i="77" a="1"/>
  <c r="Z35" i="77" s="1"/>
  <c r="S35" i="77" s="1" a="1"/>
  <c r="S35" i="77" s="1"/>
  <c r="B35" i="77"/>
  <c r="A36" i="77"/>
  <c r="Z34" i="76" a="1"/>
  <c r="Z34" i="76" s="1"/>
  <c r="S34" i="76" s="1" a="1"/>
  <c r="S34" i="76" s="1"/>
  <c r="B34" i="76"/>
  <c r="A35" i="76"/>
  <c r="A38" i="80" l="1"/>
  <c r="B37" i="80"/>
  <c r="Z37" i="80" a="1"/>
  <c r="Z37" i="80" s="1"/>
  <c r="S37" i="80" s="1" a="1"/>
  <c r="S37" i="80" s="1"/>
  <c r="B35" i="79"/>
  <c r="Z35" i="79" a="1"/>
  <c r="Z35" i="79" s="1"/>
  <c r="S35" i="79" s="1" a="1"/>
  <c r="S35" i="79" s="1"/>
  <c r="A36" i="79"/>
  <c r="Z34" i="78" a="1"/>
  <c r="Z34" i="78" s="1"/>
  <c r="S34" i="78" s="1" a="1"/>
  <c r="S34" i="78" s="1"/>
  <c r="A35" i="78"/>
  <c r="B34" i="78"/>
  <c r="A37" i="77"/>
  <c r="B36" i="77"/>
  <c r="Z36" i="77" a="1"/>
  <c r="Z36" i="77" s="1"/>
  <c r="S36" i="77" s="1" a="1"/>
  <c r="S36" i="77" s="1"/>
  <c r="B35" i="76"/>
  <c r="Z35" i="76" a="1"/>
  <c r="Z35" i="76" s="1"/>
  <c r="S35" i="76" s="1" a="1"/>
  <c r="S35" i="76" s="1"/>
  <c r="A36" i="76"/>
  <c r="B38" i="80" l="1"/>
  <c r="A39" i="80"/>
  <c r="Z38" i="80" a="1"/>
  <c r="Z38" i="80" s="1"/>
  <c r="S38" i="80" s="1" a="1"/>
  <c r="S38" i="80" s="1"/>
  <c r="B36" i="79"/>
  <c r="A37" i="79"/>
  <c r="Z36" i="79" a="1"/>
  <c r="Z36" i="79" s="1"/>
  <c r="S36" i="79" s="1" a="1"/>
  <c r="S36" i="79" s="1"/>
  <c r="A36" i="78"/>
  <c r="Z35" i="78" a="1"/>
  <c r="Z35" i="78" s="1"/>
  <c r="S35" i="78" s="1" a="1"/>
  <c r="S35" i="78" s="1"/>
  <c r="B35" i="78"/>
  <c r="A38" i="77"/>
  <c r="B37" i="77"/>
  <c r="Z37" i="77" a="1"/>
  <c r="Z37" i="77" s="1"/>
  <c r="S37" i="77" s="1" a="1"/>
  <c r="S37" i="77" s="1"/>
  <c r="A37" i="76"/>
  <c r="Z36" i="76" a="1"/>
  <c r="Z36" i="76" s="1"/>
  <c r="S36" i="76" s="1" a="1"/>
  <c r="S36" i="76" s="1"/>
  <c r="B36" i="76"/>
  <c r="A40" i="80" l="1"/>
  <c r="B39" i="80"/>
  <c r="Z39" i="80" a="1"/>
  <c r="Z39" i="80" s="1"/>
  <c r="S39" i="80" s="1" a="1"/>
  <c r="S39" i="80" s="1"/>
  <c r="A38" i="79"/>
  <c r="Z37" i="79" a="1"/>
  <c r="Z37" i="79" s="1"/>
  <c r="S37" i="79" s="1" a="1"/>
  <c r="S37" i="79" s="1"/>
  <c r="B37" i="79"/>
  <c r="A37" i="78"/>
  <c r="Z36" i="78" a="1"/>
  <c r="Z36" i="78" s="1"/>
  <c r="S36" i="78" s="1" a="1"/>
  <c r="S36" i="78" s="1"/>
  <c r="B36" i="78"/>
  <c r="B38" i="77"/>
  <c r="A39" i="77"/>
  <c r="Z38" i="77" a="1"/>
  <c r="Z38" i="77" s="1"/>
  <c r="S38" i="77" s="1" a="1"/>
  <c r="S38" i="77" s="1"/>
  <c r="A38" i="76"/>
  <c r="B37" i="76"/>
  <c r="Z37" i="76" a="1"/>
  <c r="Z37" i="76" s="1"/>
  <c r="S37" i="76" s="1" a="1"/>
  <c r="S37" i="76" s="1"/>
  <c r="A41" i="80" l="1"/>
  <c r="B40" i="80"/>
  <c r="Z40" i="80" a="1"/>
  <c r="Z40" i="80" s="1"/>
  <c r="S40" i="80" s="1" a="1"/>
  <c r="S40" i="80" s="1"/>
  <c r="A42" i="80"/>
  <c r="A43" i="80"/>
  <c r="B38" i="79"/>
  <c r="A39" i="79"/>
  <c r="Z38" i="79" a="1"/>
  <c r="Z38" i="79" s="1"/>
  <c r="S38" i="79" s="1" a="1"/>
  <c r="S38" i="79" s="1"/>
  <c r="B37" i="78"/>
  <c r="A38" i="78"/>
  <c r="Z37" i="78" a="1"/>
  <c r="Z37" i="78" s="1"/>
  <c r="S37" i="78" s="1" a="1"/>
  <c r="S37" i="78" s="1"/>
  <c r="B39" i="77"/>
  <c r="A40" i="77"/>
  <c r="Z39" i="77" a="1"/>
  <c r="Z39" i="77" s="1"/>
  <c r="S39" i="77" s="1" a="1"/>
  <c r="S39" i="77" s="1"/>
  <c r="B38" i="76"/>
  <c r="Z38" i="76" a="1"/>
  <c r="Z38" i="76" s="1"/>
  <c r="S38" i="76" s="1" a="1"/>
  <c r="S38" i="76" s="1"/>
  <c r="A39" i="76"/>
  <c r="Z43" i="80" l="1" a="1"/>
  <c r="Z43" i="80" s="1"/>
  <c r="B43" i="80"/>
  <c r="Z42" i="80" a="1"/>
  <c r="Z42" i="80" s="1"/>
  <c r="S42" i="80" s="1" a="1"/>
  <c r="S42" i="80" s="1"/>
  <c r="B42" i="80"/>
  <c r="Z41" i="80" a="1"/>
  <c r="Z41" i="80" s="1"/>
  <c r="S41" i="80" s="1" a="1"/>
  <c r="S41" i="80" s="1"/>
  <c r="B41" i="80"/>
  <c r="Z39" i="79" a="1"/>
  <c r="Z39" i="79" s="1"/>
  <c r="S39" i="79" s="1" a="1"/>
  <c r="S39" i="79" s="1"/>
  <c r="A40" i="79"/>
  <c r="B39" i="79"/>
  <c r="B38" i="78"/>
  <c r="Z38" i="78" a="1"/>
  <c r="Z38" i="78" s="1"/>
  <c r="S38" i="78" s="1" a="1"/>
  <c r="S38" i="78" s="1"/>
  <c r="A39" i="78"/>
  <c r="B40" i="77"/>
  <c r="A41" i="77"/>
  <c r="A43" i="77"/>
  <c r="Z40" i="77" a="1"/>
  <c r="Z40" i="77" s="1"/>
  <c r="S40" i="77" s="1" a="1"/>
  <c r="S40" i="77" s="1"/>
  <c r="A42" i="77"/>
  <c r="A40" i="76"/>
  <c r="B39" i="76"/>
  <c r="Z39" i="76" a="1"/>
  <c r="Z39" i="76" s="1"/>
  <c r="S39" i="76" s="1" a="1"/>
  <c r="S39" i="76" s="1"/>
  <c r="B10" i="80" l="1"/>
  <c r="A54" i="80" s="1"/>
  <c r="S43" i="80" a="1"/>
  <c r="S43" i="80" s="1"/>
  <c r="AI15" i="80"/>
  <c r="AI1" i="80" s="1"/>
  <c r="I1" i="80" s="1"/>
  <c r="A43" i="79"/>
  <c r="A41" i="79"/>
  <c r="B40" i="79"/>
  <c r="A42" i="79"/>
  <c r="Z40" i="79" a="1"/>
  <c r="Z40" i="79" s="1"/>
  <c r="S40" i="79" s="1" a="1"/>
  <c r="S40" i="79" s="1"/>
  <c r="Z39" i="78" a="1"/>
  <c r="Z39" i="78" s="1"/>
  <c r="S39" i="78" s="1" a="1"/>
  <c r="S39" i="78" s="1"/>
  <c r="A40" i="78"/>
  <c r="B39" i="78"/>
  <c r="Z43" i="77" a="1"/>
  <c r="Z43" i="77" s="1"/>
  <c r="B43" i="77"/>
  <c r="Z41" i="77" a="1"/>
  <c r="Z41" i="77" s="1"/>
  <c r="S41" i="77" s="1" a="1"/>
  <c r="S41" i="77" s="1"/>
  <c r="B41" i="77"/>
  <c r="Z42" i="77" a="1"/>
  <c r="Z42" i="77" s="1"/>
  <c r="S42" i="77" s="1" a="1"/>
  <c r="S42" i="77" s="1"/>
  <c r="B42" i="77"/>
  <c r="A42" i="76"/>
  <c r="A41" i="76"/>
  <c r="B40" i="76"/>
  <c r="Z40" i="76" a="1"/>
  <c r="Z40" i="76" s="1"/>
  <c r="S40" i="76" s="1" a="1"/>
  <c r="S40" i="76" s="1"/>
  <c r="A43" i="76"/>
  <c r="A56" i="80" l="1"/>
  <c r="F56" i="80" s="1"/>
  <c r="L56" i="80" s="1"/>
  <c r="E125" i="80"/>
  <c r="A60" i="80"/>
  <c r="E156" i="80"/>
  <c r="C188" i="80"/>
  <c r="O188" i="80" s="1"/>
  <c r="B192" i="80" s="1"/>
  <c r="E192" i="80" s="1" a="1"/>
  <c r="E192" i="80" s="1"/>
  <c r="F54" i="80"/>
  <c r="C219" i="80"/>
  <c r="O219" i="80" s="1"/>
  <c r="B223" i="80" s="1"/>
  <c r="E223" i="80" s="1" a="1"/>
  <c r="E223" i="80" s="1"/>
  <c r="A61" i="80"/>
  <c r="A58" i="80"/>
  <c r="F58" i="80" s="1"/>
  <c r="A57" i="80"/>
  <c r="F57" i="80" s="1"/>
  <c r="L57" i="80" s="1"/>
  <c r="E94" i="80"/>
  <c r="B65" i="80" s="1" a="1"/>
  <c r="B65" i="80" s="1"/>
  <c r="B42" i="79"/>
  <c r="Z42" i="79" a="1"/>
  <c r="Z42" i="79" s="1"/>
  <c r="S42" i="79" s="1" a="1"/>
  <c r="S42" i="79" s="1"/>
  <c r="B41" i="79"/>
  <c r="Z41" i="79" a="1"/>
  <c r="Z41" i="79" s="1"/>
  <c r="S41" i="79" s="1" a="1"/>
  <c r="S41" i="79" s="1"/>
  <c r="B43" i="79"/>
  <c r="B10" i="79" s="1"/>
  <c r="A54" i="79" s="1"/>
  <c r="Z43" i="79" a="1"/>
  <c r="Z43" i="79" s="1"/>
  <c r="Z40" i="78" a="1"/>
  <c r="Z40" i="78" s="1"/>
  <c r="S40" i="78" s="1" a="1"/>
  <c r="S40" i="78" s="1"/>
  <c r="A41" i="78"/>
  <c r="B40" i="78"/>
  <c r="A42" i="78"/>
  <c r="A43" i="78"/>
  <c r="B10" i="77"/>
  <c r="A54" i="77" s="1"/>
  <c r="S43" i="77" a="1"/>
  <c r="S43" i="77" s="1"/>
  <c r="AI15" i="77"/>
  <c r="AI1" i="77" s="1"/>
  <c r="I1" i="77" s="1"/>
  <c r="Z43" i="76" a="1"/>
  <c r="Z43" i="76" s="1"/>
  <c r="S43" i="76" s="1" a="1"/>
  <c r="S43" i="76" s="1"/>
  <c r="B43" i="76"/>
  <c r="Z41" i="76" a="1"/>
  <c r="Z41" i="76" s="1"/>
  <c r="B41" i="76"/>
  <c r="Z42" i="76" a="1"/>
  <c r="Z42" i="76" s="1"/>
  <c r="S42" i="76" s="1" a="1"/>
  <c r="S42" i="76" s="1"/>
  <c r="B42" i="76"/>
  <c r="L61" i="80" l="1"/>
  <c r="F61" i="80"/>
  <c r="F95" i="80"/>
  <c r="F157" i="80"/>
  <c r="O157" i="80" s="1"/>
  <c r="F126" i="80"/>
  <c r="O126" i="80" s="1"/>
  <c r="C10" i="80"/>
  <c r="F60" i="80"/>
  <c r="L60" i="80"/>
  <c r="F182" i="80"/>
  <c r="F91" i="80" s="1" a="1"/>
  <c r="F91" i="80" s="1"/>
  <c r="B175" i="80"/>
  <c r="B84" i="80" s="1" a="1"/>
  <c r="B84" i="80" s="1"/>
  <c r="B164" i="80"/>
  <c r="B72" i="80" s="1" a="1"/>
  <c r="B72" i="80" s="1"/>
  <c r="B179" i="80"/>
  <c r="B88" i="80" s="1" a="1"/>
  <c r="B88" i="80" s="1"/>
  <c r="B161" i="80"/>
  <c r="L58" i="80"/>
  <c r="E164" i="80" a="1"/>
  <c r="E164" i="80" s="1"/>
  <c r="E72" i="80" s="1" a="1"/>
  <c r="E72" i="80" s="1"/>
  <c r="E161" i="80" a="1"/>
  <c r="E161" i="80" s="1"/>
  <c r="S43" i="79" a="1"/>
  <c r="S43" i="79" s="1"/>
  <c r="AI15" i="79"/>
  <c r="AI1" i="79" s="1"/>
  <c r="I1" i="79" s="1"/>
  <c r="E125" i="79"/>
  <c r="A60" i="79"/>
  <c r="E156" i="79"/>
  <c r="E94" i="79"/>
  <c r="C188" i="79"/>
  <c r="O188" i="79" s="1"/>
  <c r="B192" i="79" s="1"/>
  <c r="E192" i="79" s="1" a="1"/>
  <c r="E192" i="79" s="1"/>
  <c r="F54" i="79"/>
  <c r="C219" i="79"/>
  <c r="O219" i="79" s="1"/>
  <c r="B223" i="79" s="1"/>
  <c r="E223" i="79" s="1" a="1"/>
  <c r="E223" i="79" s="1"/>
  <c r="A61" i="79"/>
  <c r="A56" i="79"/>
  <c r="F56" i="79" s="1"/>
  <c r="L56" i="79" s="1"/>
  <c r="A58" i="79"/>
  <c r="F58" i="79" s="1"/>
  <c r="A57" i="79"/>
  <c r="F57" i="79" s="1"/>
  <c r="L57" i="79" s="1"/>
  <c r="B43" i="78"/>
  <c r="Z43" i="78" a="1"/>
  <c r="Z43" i="78" s="1"/>
  <c r="Z42" i="78" a="1"/>
  <c r="Z42" i="78" s="1"/>
  <c r="S42" i="78" s="1" a="1"/>
  <c r="S42" i="78" s="1"/>
  <c r="B42" i="78"/>
  <c r="B41" i="78"/>
  <c r="Z41" i="78" a="1"/>
  <c r="Z41" i="78" s="1"/>
  <c r="S41" i="78" s="1" a="1"/>
  <c r="S41" i="78" s="1"/>
  <c r="A56" i="77"/>
  <c r="F56" i="77" s="1"/>
  <c r="L56" i="77" s="1"/>
  <c r="E125" i="77"/>
  <c r="E156" i="77"/>
  <c r="E94" i="77"/>
  <c r="C219" i="77"/>
  <c r="O219" i="77" s="1"/>
  <c r="B223" i="77" s="1"/>
  <c r="E223" i="77" s="1" a="1"/>
  <c r="E223" i="77" s="1"/>
  <c r="A61" i="77"/>
  <c r="C188" i="77"/>
  <c r="O188" i="77" s="1"/>
  <c r="B192" i="77" s="1"/>
  <c r="E192" i="77" s="1" a="1"/>
  <c r="E192" i="77" s="1"/>
  <c r="A57" i="77"/>
  <c r="F57" i="77" s="1"/>
  <c r="L57" i="77" s="1"/>
  <c r="A60" i="77"/>
  <c r="F54" i="77"/>
  <c r="A58" i="77"/>
  <c r="F58" i="77" s="1"/>
  <c r="S41" i="76" a="1"/>
  <c r="S41" i="76" s="1"/>
  <c r="AI15" i="76"/>
  <c r="AI1" i="76" s="1"/>
  <c r="I1" i="76" s="1"/>
  <c r="B10" i="76"/>
  <c r="A54" i="76" s="1"/>
  <c r="B130" i="80" l="1"/>
  <c r="E130" i="80" s="1" a="1"/>
  <c r="E130" i="80" s="1"/>
  <c r="B139" i="80"/>
  <c r="F65" i="80" a="1"/>
  <c r="F65" i="80" s="1"/>
  <c r="O95" i="80"/>
  <c r="B161" i="79"/>
  <c r="B164" i="79"/>
  <c r="B72" i="79" s="1" a="1"/>
  <c r="B72" i="79" s="1"/>
  <c r="E161" i="79" a="1"/>
  <c r="E161" i="79" s="1"/>
  <c r="L58" i="79"/>
  <c r="B179" i="79"/>
  <c r="B88" i="79" s="1" a="1"/>
  <c r="B88" i="79" s="1"/>
  <c r="B175" i="79"/>
  <c r="B84" i="79" s="1" a="1"/>
  <c r="B84" i="79" s="1"/>
  <c r="F182" i="79"/>
  <c r="F91" i="79" s="1" a="1"/>
  <c r="F91" i="79" s="1"/>
  <c r="E164" i="79" a="1"/>
  <c r="E164" i="79" s="1"/>
  <c r="F61" i="79"/>
  <c r="L61" i="79"/>
  <c r="F95" i="79"/>
  <c r="F157" i="79"/>
  <c r="O157" i="79" s="1"/>
  <c r="C10" i="79"/>
  <c r="F126" i="79"/>
  <c r="O126" i="79" s="1"/>
  <c r="B65" i="79" a="1"/>
  <c r="B65" i="79" s="1"/>
  <c r="F60" i="79"/>
  <c r="L60" i="79"/>
  <c r="B10" i="78"/>
  <c r="A54" i="78" s="1"/>
  <c r="C188" i="78" s="1"/>
  <c r="O188" i="78" s="1"/>
  <c r="B192" i="78" s="1"/>
  <c r="E192" i="78" s="1" a="1"/>
  <c r="E192" i="78" s="1"/>
  <c r="S43" i="78" a="1"/>
  <c r="S43" i="78" s="1"/>
  <c r="AI15" i="78"/>
  <c r="AI1" i="78" s="1"/>
  <c r="I1" i="78" s="1"/>
  <c r="L58" i="77"/>
  <c r="E161" i="77" a="1"/>
  <c r="E161" i="77" s="1"/>
  <c r="B161" i="77"/>
  <c r="E164" i="77" a="1"/>
  <c r="E164" i="77" s="1"/>
  <c r="E72" i="77" s="1" a="1"/>
  <c r="E72" i="77" s="1"/>
  <c r="B175" i="77"/>
  <c r="B84" i="77" s="1" a="1"/>
  <c r="B84" i="77" s="1"/>
  <c r="F182" i="77"/>
  <c r="F91" i="77" s="1" a="1"/>
  <c r="F91" i="77" s="1"/>
  <c r="B164" i="77"/>
  <c r="B72" i="77" s="1" a="1"/>
  <c r="B72" i="77" s="1"/>
  <c r="B179" i="77"/>
  <c r="B88" i="77" s="1" a="1"/>
  <c r="B88" i="77" s="1"/>
  <c r="B65" i="77" a="1"/>
  <c r="B65" i="77" s="1"/>
  <c r="F95" i="77"/>
  <c r="F157" i="77"/>
  <c r="O157" i="77" s="1"/>
  <c r="F126" i="77"/>
  <c r="O126" i="77" s="1"/>
  <c r="C10" i="77"/>
  <c r="F60" i="77"/>
  <c r="L60" i="77"/>
  <c r="L61" i="77"/>
  <c r="F61" i="77"/>
  <c r="A57" i="76"/>
  <c r="F57" i="76" s="1"/>
  <c r="L57" i="76" s="1"/>
  <c r="F54" i="76"/>
  <c r="C188" i="76"/>
  <c r="O188" i="76" s="1"/>
  <c r="B192" i="76" s="1"/>
  <c r="E192" i="76" s="1" a="1"/>
  <c r="E192" i="76" s="1"/>
  <c r="C219" i="76"/>
  <c r="O219" i="76" s="1"/>
  <c r="B223" i="76" s="1"/>
  <c r="E223" i="76" s="1" a="1"/>
  <c r="E223" i="76" s="1"/>
  <c r="A56" i="76"/>
  <c r="F56" i="76" s="1"/>
  <c r="L56" i="76" s="1"/>
  <c r="A58" i="76"/>
  <c r="F58" i="76" s="1"/>
  <c r="E94" i="76"/>
  <c r="A61" i="76"/>
  <c r="E156" i="76"/>
  <c r="A60" i="76"/>
  <c r="E125" i="76"/>
  <c r="E72" i="79" l="1" a="1"/>
  <c r="E72" i="79" s="1"/>
  <c r="Q180" i="79"/>
  <c r="P180" i="79"/>
  <c r="Q179" i="79"/>
  <c r="Q175" i="79"/>
  <c r="Q174" i="79"/>
  <c r="P175" i="79"/>
  <c r="P171" i="79"/>
  <c r="Q170" i="79"/>
  <c r="Q171" i="79"/>
  <c r="O65" i="80" a="1"/>
  <c r="O65" i="80" s="1"/>
  <c r="B99" i="80"/>
  <c r="B108" i="80"/>
  <c r="B78" i="80" s="1" a="1"/>
  <c r="B78" i="80" s="1"/>
  <c r="F65" i="79" a="1"/>
  <c r="F65" i="79" s="1"/>
  <c r="O95" i="79"/>
  <c r="B130" i="79"/>
  <c r="E130" i="79" s="1" a="1"/>
  <c r="E130" i="79" s="1"/>
  <c r="B139" i="79"/>
  <c r="A56" i="78"/>
  <c r="F56" i="78" s="1"/>
  <c r="L56" i="78" s="1"/>
  <c r="E156" i="78"/>
  <c r="E125" i="78"/>
  <c r="A57" i="78"/>
  <c r="F57" i="78" s="1"/>
  <c r="L57" i="78" s="1"/>
  <c r="A60" i="78"/>
  <c r="F60" i="78" s="1"/>
  <c r="E94" i="78"/>
  <c r="A58" i="78"/>
  <c r="F58" i="78" s="1"/>
  <c r="E161" i="78" s="1" a="1"/>
  <c r="E161" i="78" s="1"/>
  <c r="A61" i="78"/>
  <c r="L61" i="78" s="1"/>
  <c r="C219" i="78"/>
  <c r="O219" i="78" s="1"/>
  <c r="B223" i="78" s="1"/>
  <c r="E223" i="78" s="1" a="1"/>
  <c r="E223" i="78" s="1"/>
  <c r="F54" i="78"/>
  <c r="F95" i="78" s="1"/>
  <c r="L60" i="78"/>
  <c r="B65" i="78" a="1"/>
  <c r="B65" i="78" s="1"/>
  <c r="B179" i="78"/>
  <c r="B88" i="78" s="1" a="1"/>
  <c r="B88" i="78" s="1"/>
  <c r="B161" i="78"/>
  <c r="L58" i="78"/>
  <c r="F65" i="77" a="1"/>
  <c r="F65" i="77" s="1"/>
  <c r="O95" i="77"/>
  <c r="B130" i="77"/>
  <c r="E130" i="77" s="1" a="1"/>
  <c r="E130" i="77" s="1"/>
  <c r="B139" i="77"/>
  <c r="B65" i="76" a="1"/>
  <c r="B65" i="76" s="1"/>
  <c r="F60" i="76"/>
  <c r="L60" i="76"/>
  <c r="L61" i="76"/>
  <c r="F61" i="76"/>
  <c r="F95" i="76"/>
  <c r="F157" i="76"/>
  <c r="O157" i="76" s="1"/>
  <c r="C10" i="76"/>
  <c r="F126" i="76"/>
  <c r="O126" i="76" s="1"/>
  <c r="B161" i="76"/>
  <c r="B179" i="76"/>
  <c r="B88" i="76" s="1" a="1"/>
  <c r="B88" i="76" s="1"/>
  <c r="L58" i="76"/>
  <c r="E164" i="76" a="1"/>
  <c r="E164" i="76" s="1"/>
  <c r="E72" i="76" s="1" a="1"/>
  <c r="E72" i="76" s="1"/>
  <c r="B164" i="76"/>
  <c r="B72" i="76" s="1" a="1"/>
  <c r="B72" i="76" s="1"/>
  <c r="F182" i="76"/>
  <c r="F91" i="76" s="1" a="1"/>
  <c r="F91" i="76" s="1"/>
  <c r="B175" i="76"/>
  <c r="B84" i="76" s="1" a="1"/>
  <c r="B84" i="76" s="1"/>
  <c r="E161" i="76" a="1"/>
  <c r="E161" i="76" s="1"/>
  <c r="Q80" i="79" l="1"/>
  <c r="Q89" i="79"/>
  <c r="Q84" i="79"/>
  <c r="Q74" i="79" a="1"/>
  <c r="Q74" i="79" s="1"/>
  <c r="P74" i="79" a="1"/>
  <c r="P74" i="79" s="1"/>
  <c r="P89" i="79"/>
  <c r="P80" i="79"/>
  <c r="P84" i="79"/>
  <c r="Q79" i="79"/>
  <c r="Q73" i="79" a="1"/>
  <c r="Q73" i="79" s="1"/>
  <c r="Q83" i="79"/>
  <c r="Q88" i="79"/>
  <c r="B69" i="80" a="1"/>
  <c r="B69" i="80" s="1"/>
  <c r="E99" i="80" a="1"/>
  <c r="E99" i="80" s="1"/>
  <c r="E69" i="80" s="1" a="1"/>
  <c r="E69" i="80" s="1"/>
  <c r="B108" i="79"/>
  <c r="B78" i="79" s="1" a="1"/>
  <c r="B78" i="79" s="1"/>
  <c r="O65" i="79" a="1"/>
  <c r="O65" i="79" s="1"/>
  <c r="B99" i="79"/>
  <c r="F126" i="78"/>
  <c r="O126" i="78" s="1"/>
  <c r="B139" i="78" s="1"/>
  <c r="C10" i="78"/>
  <c r="B175" i="78"/>
  <c r="B84" i="78" s="1" a="1"/>
  <c r="B84" i="78" s="1"/>
  <c r="F182" i="78"/>
  <c r="F91" i="78" s="1" a="1"/>
  <c r="F91" i="78" s="1"/>
  <c r="F157" i="78"/>
  <c r="O157" i="78" s="1"/>
  <c r="F61" i="78"/>
  <c r="B164" i="78"/>
  <c r="B72" i="78" s="1" a="1"/>
  <c r="B72" i="78" s="1"/>
  <c r="E164" i="78" a="1"/>
  <c r="E164" i="78" s="1"/>
  <c r="E72" i="78" s="1" a="1"/>
  <c r="E72" i="78" s="1"/>
  <c r="F65" i="78" a="1"/>
  <c r="F65" i="78" s="1"/>
  <c r="O95" i="78"/>
  <c r="B130" i="78"/>
  <c r="E130" i="78" s="1" a="1"/>
  <c r="E130" i="78" s="1"/>
  <c r="B99" i="77"/>
  <c r="B108" i="77"/>
  <c r="B78" i="77" s="1" a="1"/>
  <c r="B78" i="77" s="1"/>
  <c r="O65" i="77" a="1"/>
  <c r="O65" i="77" s="1"/>
  <c r="B139" i="76"/>
  <c r="B130" i="76"/>
  <c r="E130" i="76" s="1" a="1"/>
  <c r="E130" i="76" s="1"/>
  <c r="F65" i="76" a="1"/>
  <c r="F65" i="76" s="1"/>
  <c r="O95" i="76"/>
  <c r="B69" i="79" l="1" a="1"/>
  <c r="B69" i="79" s="1"/>
  <c r="E99" i="79" a="1"/>
  <c r="E99" i="79" s="1"/>
  <c r="E69" i="79" s="1" a="1"/>
  <c r="E69" i="79" s="1"/>
  <c r="O65" i="78" a="1"/>
  <c r="O65" i="78" s="1"/>
  <c r="B99" i="78"/>
  <c r="B108" i="78"/>
  <c r="B78" i="78" s="1" a="1"/>
  <c r="B78" i="78" s="1"/>
  <c r="B69" i="77" a="1"/>
  <c r="B69" i="77" s="1"/>
  <c r="E99" i="77" a="1"/>
  <c r="E99" i="77" s="1"/>
  <c r="E69" i="77" s="1" a="1"/>
  <c r="E69" i="77" s="1"/>
  <c r="O65" i="76" a="1"/>
  <c r="O65" i="76" s="1"/>
  <c r="B108" i="76"/>
  <c r="B78" i="76" s="1" a="1"/>
  <c r="B78" i="76" s="1"/>
  <c r="B99" i="76"/>
  <c r="J222" i="75"/>
  <c r="H218" i="75" a="1"/>
  <c r="H218" i="75" s="1"/>
  <c r="B218" i="75"/>
  <c r="J191" i="75"/>
  <c r="H188" i="75" a="1"/>
  <c r="H188" i="75" s="1"/>
  <c r="B187" i="75"/>
  <c r="J181" i="75"/>
  <c r="F181" i="75"/>
  <c r="P180" i="75"/>
  <c r="Q179" i="75"/>
  <c r="H178" i="75"/>
  <c r="B178" i="75"/>
  <c r="B87" i="75" s="1" a="1"/>
  <c r="B87" i="75" s="1"/>
  <c r="Q175" i="75"/>
  <c r="P175" i="75"/>
  <c r="H174" i="75"/>
  <c r="B174" i="75"/>
  <c r="B83" i="75" s="1" a="1"/>
  <c r="B171" i="75"/>
  <c r="B80" i="75" s="1" a="1"/>
  <c r="B80" i="75" s="1"/>
  <c r="Q170" i="75"/>
  <c r="N163" i="75"/>
  <c r="K163" i="75"/>
  <c r="O160" i="75"/>
  <c r="J160" i="75"/>
  <c r="B157" i="75"/>
  <c r="F156" i="75"/>
  <c r="B156" i="75"/>
  <c r="H138" i="75"/>
  <c r="B138" i="75"/>
  <c r="Q135" i="75"/>
  <c r="B133" i="75"/>
  <c r="O129" i="75"/>
  <c r="O68" i="75" s="1" a="1"/>
  <c r="O68" i="75" s="1"/>
  <c r="J129" i="75"/>
  <c r="M126" i="75"/>
  <c r="B126" i="75"/>
  <c r="F125" i="75"/>
  <c r="B125" i="75"/>
  <c r="H107" i="75"/>
  <c r="B107" i="75"/>
  <c r="Q104" i="75"/>
  <c r="P104" i="75"/>
  <c r="Q103" i="75"/>
  <c r="J102" i="75"/>
  <c r="B102" i="75"/>
  <c r="M98" i="75"/>
  <c r="J98" i="75"/>
  <c r="B95" i="75"/>
  <c r="F94" i="75"/>
  <c r="B94" i="75"/>
  <c r="B64" i="75" s="1" a="1"/>
  <c r="B64" i="75" s="1"/>
  <c r="G91" i="75" a="1"/>
  <c r="G91" i="75" s="1"/>
  <c r="C91" i="75"/>
  <c r="C91" i="75" a="1"/>
  <c r="N90" i="75"/>
  <c r="N90" i="75" a="1"/>
  <c r="J90" i="75" a="1"/>
  <c r="J90" i="75" s="1"/>
  <c r="G90" i="75" a="1"/>
  <c r="G90" i="75" s="1"/>
  <c r="F90" i="75" a="1"/>
  <c r="F90" i="75" s="1"/>
  <c r="B90" i="75" a="1"/>
  <c r="B90" i="75" s="1"/>
  <c r="N88" i="75" a="1"/>
  <c r="N88" i="75" s="1"/>
  <c r="E88" i="75" a="1"/>
  <c r="E88" i="75" s="1"/>
  <c r="C88" i="75" a="1"/>
  <c r="C88" i="75" s="1"/>
  <c r="H87" i="75" a="1"/>
  <c r="H87" i="75" s="1"/>
  <c r="E87" i="75" a="1"/>
  <c r="E87" i="75" s="1"/>
  <c r="A86" i="75" a="1"/>
  <c r="A86" i="75" s="1"/>
  <c r="N84" i="75"/>
  <c r="N84" i="75" a="1"/>
  <c r="E84" i="75" a="1"/>
  <c r="E84" i="75" s="1"/>
  <c r="C84" i="75" a="1"/>
  <c r="C84" i="75" s="1"/>
  <c r="O83" i="75" a="1"/>
  <c r="O83" i="75" s="1"/>
  <c r="N83" i="75" a="1"/>
  <c r="N83" i="75" s="1"/>
  <c r="B83" i="75"/>
  <c r="N80" i="75" a="1"/>
  <c r="N80" i="75" s="1"/>
  <c r="O79" i="75" a="1"/>
  <c r="O79" i="75" s="1"/>
  <c r="A79" i="75" a="1"/>
  <c r="A79" i="75" s="1"/>
  <c r="E78" i="75" a="1"/>
  <c r="E78" i="75" s="1"/>
  <c r="F77" i="75" a="1"/>
  <c r="F77" i="75" s="1"/>
  <c r="E77" i="75" a="1"/>
  <c r="E77" i="75" s="1"/>
  <c r="L75" i="75" a="1"/>
  <c r="L75" i="75" s="1"/>
  <c r="F75" i="75" a="1"/>
  <c r="F75" i="75" s="1"/>
  <c r="M74" i="75" a="1"/>
  <c r="M74" i="75" s="1"/>
  <c r="L74" i="75"/>
  <c r="L74" i="75" a="1"/>
  <c r="F74" i="75" a="1"/>
  <c r="F74" i="75" s="1"/>
  <c r="E74" i="75" a="1"/>
  <c r="E74" i="75" s="1"/>
  <c r="D74" i="75" a="1"/>
  <c r="D74" i="75" s="1"/>
  <c r="H72" i="75" a="1"/>
  <c r="H72" i="75" s="1"/>
  <c r="N71" i="75" a="1"/>
  <c r="N71" i="75" s="1"/>
  <c r="K71" i="75" a="1"/>
  <c r="K71" i="75" s="1"/>
  <c r="G71" i="75" a="1"/>
  <c r="G71" i="75" s="1"/>
  <c r="N69" i="75" a="1"/>
  <c r="N69" i="75" s="1"/>
  <c r="K69" i="75" a="1"/>
  <c r="K69" i="75" s="1"/>
  <c r="L68" i="75" a="1"/>
  <c r="L68" i="75" s="1"/>
  <c r="B67" i="75" a="1"/>
  <c r="B67" i="75" s="1"/>
  <c r="P66" i="75" a="1"/>
  <c r="P66" i="75" s="1"/>
  <c r="B66" i="75"/>
  <c r="B66" i="75" a="1"/>
  <c r="G65" i="75" a="1"/>
  <c r="G65" i="75" s="1"/>
  <c r="E65" i="75" a="1"/>
  <c r="E65" i="75" s="1"/>
  <c r="J64" i="75" a="1"/>
  <c r="J64" i="75" s="1"/>
  <c r="G61" i="75"/>
  <c r="D61" i="75"/>
  <c r="D58" i="75"/>
  <c r="J157" i="75" s="1"/>
  <c r="J65" i="75" s="1" a="1"/>
  <c r="J65" i="75" s="1"/>
  <c r="B58" i="75"/>
  <c r="D57" i="75"/>
  <c r="B57" i="75"/>
  <c r="N54" i="75" a="1"/>
  <c r="N54" i="75" s="1"/>
  <c r="P171" i="75" s="1"/>
  <c r="L54" i="75" a="1"/>
  <c r="L54" i="75" s="1"/>
  <c r="Q44" i="75" s="1"/>
  <c r="I54" i="75"/>
  <c r="G54" i="75"/>
  <c r="E54" i="75"/>
  <c r="E126" i="75" s="1"/>
  <c r="D54" i="75"/>
  <c r="B54" i="75"/>
  <c r="AF43" i="75"/>
  <c r="AE43" i="75"/>
  <c r="AE43" i="75" a="1"/>
  <c r="AD43" i="75"/>
  <c r="AA43" i="75" a="1"/>
  <c r="AA43" i="75" s="1"/>
  <c r="Y43" i="75" a="1"/>
  <c r="Y43" i="75" s="1"/>
  <c r="I43" i="75"/>
  <c r="I43" i="75" a="1"/>
  <c r="AF42" i="75"/>
  <c r="AE42" i="75" a="1"/>
  <c r="AE42" i="75" s="1"/>
  <c r="AD42" i="75"/>
  <c r="Y42" i="75"/>
  <c r="Y42" i="75" a="1"/>
  <c r="I42" i="75" a="1"/>
  <c r="I42" i="75" s="1"/>
  <c r="AF41" i="75"/>
  <c r="AE41" i="75" a="1"/>
  <c r="AE41" i="75" s="1"/>
  <c r="AD41" i="75"/>
  <c r="Y41" i="75"/>
  <c r="Y41" i="75" a="1"/>
  <c r="I41" i="75" a="1"/>
  <c r="I41" i="75" s="1"/>
  <c r="AF40" i="75"/>
  <c r="AE40" i="75" a="1"/>
  <c r="AE40" i="75" s="1"/>
  <c r="AD40" i="75"/>
  <c r="Y40" i="75"/>
  <c r="Y40" i="75" a="1"/>
  <c r="I40" i="75" a="1"/>
  <c r="I40" i="75" s="1"/>
  <c r="AF39" i="75"/>
  <c r="AE39" i="75"/>
  <c r="AE39" i="75" a="1"/>
  <c r="AD39" i="75"/>
  <c r="Y39" i="75"/>
  <c r="Y39" i="75" a="1"/>
  <c r="I39" i="75" a="1"/>
  <c r="I39" i="75" s="1"/>
  <c r="AF38" i="75"/>
  <c r="AE38" i="75"/>
  <c r="AE38" i="75" a="1"/>
  <c r="AD38" i="75"/>
  <c r="AA38" i="75" a="1"/>
  <c r="AA38" i="75" s="1"/>
  <c r="Y38" i="75"/>
  <c r="Y38" i="75" a="1"/>
  <c r="I38" i="75" a="1"/>
  <c r="I38" i="75" s="1"/>
  <c r="AF37" i="75"/>
  <c r="AE37" i="75" a="1"/>
  <c r="AE37" i="75" s="1"/>
  <c r="AD37" i="75"/>
  <c r="AA37" i="75" a="1"/>
  <c r="AA37" i="75" s="1"/>
  <c r="Y37" i="75" a="1"/>
  <c r="Y37" i="75" s="1"/>
  <c r="I37" i="75" a="1"/>
  <c r="I37" i="75" s="1"/>
  <c r="AF36" i="75"/>
  <c r="AE36" i="75" a="1"/>
  <c r="AE36" i="75" s="1"/>
  <c r="AD36" i="75"/>
  <c r="Y36" i="75" a="1"/>
  <c r="Y36" i="75" s="1"/>
  <c r="I36" i="75" a="1"/>
  <c r="I36" i="75" s="1"/>
  <c r="AF35" i="75"/>
  <c r="AE35" i="75" a="1"/>
  <c r="AE35" i="75" s="1"/>
  <c r="AD35" i="75"/>
  <c r="Y35" i="75" a="1"/>
  <c r="Y35" i="75" s="1"/>
  <c r="I35" i="75"/>
  <c r="I35" i="75" a="1"/>
  <c r="AF34" i="75"/>
  <c r="AE34" i="75"/>
  <c r="AE34" i="75" a="1"/>
  <c r="AD34" i="75"/>
  <c r="Y34" i="75" a="1"/>
  <c r="Y34" i="75" s="1"/>
  <c r="I34" i="75" a="1"/>
  <c r="I34" i="75" s="1"/>
  <c r="AF33" i="75"/>
  <c r="AE33" i="75" a="1"/>
  <c r="AE33" i="75" s="1"/>
  <c r="AD33" i="75"/>
  <c r="Y33" i="75" a="1"/>
  <c r="Y33" i="75" s="1"/>
  <c r="I33" i="75" a="1"/>
  <c r="I33" i="75" s="1"/>
  <c r="AF32" i="75"/>
  <c r="AE32" i="75" a="1"/>
  <c r="AE32" i="75" s="1"/>
  <c r="AD32" i="75"/>
  <c r="Y32" i="75" a="1"/>
  <c r="Y32" i="75" s="1"/>
  <c r="I32" i="75" a="1"/>
  <c r="I32" i="75" s="1"/>
  <c r="AF31" i="75"/>
  <c r="AE31" i="75"/>
  <c r="AE31" i="75" a="1"/>
  <c r="AD31" i="75"/>
  <c r="AA31" i="75"/>
  <c r="AA31" i="75" a="1"/>
  <c r="Y31" i="75" a="1"/>
  <c r="Y31" i="75" s="1"/>
  <c r="I31" i="75" a="1"/>
  <c r="I31" i="75" s="1"/>
  <c r="AF30" i="75"/>
  <c r="AE30" i="75"/>
  <c r="AE30" i="75" a="1"/>
  <c r="AD30" i="75"/>
  <c r="Y30" i="75" a="1"/>
  <c r="Y30" i="75" s="1"/>
  <c r="I30" i="75" a="1"/>
  <c r="I30" i="75" s="1"/>
  <c r="AF29" i="75"/>
  <c r="AE29" i="75" a="1"/>
  <c r="AE29" i="75" s="1"/>
  <c r="AD29" i="75"/>
  <c r="AA29" i="75" a="1"/>
  <c r="AA29" i="75" s="1"/>
  <c r="Y29" i="75" a="1"/>
  <c r="Y29" i="75" s="1"/>
  <c r="I29" i="75" a="1"/>
  <c r="I29" i="75" s="1"/>
  <c r="AF28" i="75"/>
  <c r="AE28" i="75" a="1"/>
  <c r="AE28" i="75" s="1"/>
  <c r="AD28" i="75"/>
  <c r="AA28" i="75" a="1"/>
  <c r="AA28" i="75" s="1"/>
  <c r="Y28" i="75" a="1"/>
  <c r="Y28" i="75" s="1"/>
  <c r="I28" i="75" a="1"/>
  <c r="I28" i="75" s="1"/>
  <c r="AF27" i="75"/>
  <c r="AE27" i="75" a="1"/>
  <c r="AE27" i="75" s="1"/>
  <c r="AD27" i="75"/>
  <c r="Y27" i="75" a="1"/>
  <c r="Y27" i="75" s="1"/>
  <c r="I27" i="75" a="1"/>
  <c r="I27" i="75" s="1"/>
  <c r="AF26" i="75"/>
  <c r="AE26" i="75" a="1"/>
  <c r="AE26" i="75" s="1"/>
  <c r="AD26" i="75"/>
  <c r="Y26" i="75" a="1"/>
  <c r="Y26" i="75" s="1"/>
  <c r="I26" i="75" a="1"/>
  <c r="I26" i="75" s="1"/>
  <c r="AF25" i="75"/>
  <c r="AE25" i="75" a="1"/>
  <c r="AE25" i="75" s="1"/>
  <c r="AD25" i="75"/>
  <c r="AA25" i="75" a="1"/>
  <c r="AA25" i="75" s="1"/>
  <c r="Y25" i="75" a="1"/>
  <c r="Y25" i="75" s="1"/>
  <c r="I25" i="75" a="1"/>
  <c r="I25" i="75" s="1"/>
  <c r="AF24" i="75"/>
  <c r="AE24" i="75" a="1"/>
  <c r="AE24" i="75" s="1"/>
  <c r="AD24" i="75"/>
  <c r="Y24" i="75" a="1"/>
  <c r="Y24" i="75" s="1"/>
  <c r="I24" i="75"/>
  <c r="AA24" i="75" s="1" a="1"/>
  <c r="AA24" i="75" s="1"/>
  <c r="I24" i="75" a="1"/>
  <c r="AI23" i="75"/>
  <c r="AF23" i="75"/>
  <c r="AE23" i="75" a="1"/>
  <c r="AE23" i="75" s="1"/>
  <c r="AD23" i="75"/>
  <c r="Y23" i="75" a="1"/>
  <c r="Y23" i="75" s="1"/>
  <c r="I23" i="75" a="1"/>
  <c r="I23" i="75" s="1"/>
  <c r="AI22" i="75"/>
  <c r="AF22" i="75"/>
  <c r="AE22" i="75" a="1"/>
  <c r="AE22" i="75" s="1"/>
  <c r="AD22" i="75"/>
  <c r="AA22" i="75" a="1"/>
  <c r="AA22" i="75" s="1"/>
  <c r="Y22" i="75" a="1"/>
  <c r="Y22" i="75" s="1"/>
  <c r="I22" i="75" a="1"/>
  <c r="I22" i="75" s="1"/>
  <c r="AI21" i="75"/>
  <c r="AI21" i="75" a="1"/>
  <c r="AF21" i="75"/>
  <c r="AE21" i="75" a="1"/>
  <c r="AE21" i="75" s="1"/>
  <c r="AD21" i="75"/>
  <c r="Y21" i="75" a="1"/>
  <c r="Y21" i="75" s="1"/>
  <c r="I21" i="75"/>
  <c r="I21" i="75" a="1"/>
  <c r="AF20" i="75"/>
  <c r="AE20" i="75" a="1"/>
  <c r="AE20" i="75" s="1"/>
  <c r="AD20" i="75"/>
  <c r="AA20" i="75"/>
  <c r="Y20" i="75" a="1"/>
  <c r="Y20" i="75" s="1"/>
  <c r="I20" i="75"/>
  <c r="AA20" i="75" s="1" a="1"/>
  <c r="I20" i="75" a="1"/>
  <c r="AF19" i="75"/>
  <c r="AE19" i="75" a="1"/>
  <c r="AE19" i="75" s="1"/>
  <c r="AD19" i="75"/>
  <c r="Y19" i="75" a="1"/>
  <c r="Y19" i="75" s="1"/>
  <c r="I19" i="75"/>
  <c r="AA19" i="75" s="1" a="1"/>
  <c r="AA19" i="75" s="1"/>
  <c r="I19" i="75" a="1"/>
  <c r="AI18" i="75" a="1"/>
  <c r="AI18" i="75" s="1"/>
  <c r="AF18" i="75"/>
  <c r="AE18" i="75"/>
  <c r="AE18" i="75" a="1"/>
  <c r="AD18" i="75"/>
  <c r="Y18" i="75"/>
  <c r="Y18" i="75" a="1"/>
  <c r="I18" i="75" a="1"/>
  <c r="I18" i="75" s="1"/>
  <c r="AI17" i="75" a="1"/>
  <c r="AI17" i="75" s="1"/>
  <c r="AF17" i="75"/>
  <c r="AE17" i="75"/>
  <c r="AE17" i="75" a="1"/>
  <c r="AD17" i="75"/>
  <c r="AA17" i="75" a="1"/>
  <c r="AA17" i="75" s="1"/>
  <c r="Y17" i="75"/>
  <c r="Y17" i="75" a="1"/>
  <c r="I17" i="75" a="1"/>
  <c r="I17" i="75" s="1"/>
  <c r="AI16" i="75" a="1"/>
  <c r="AI16" i="75" s="1"/>
  <c r="AF16" i="75"/>
  <c r="AE16" i="75" a="1"/>
  <c r="AE16" i="75" s="1"/>
  <c r="AD16" i="75"/>
  <c r="Y16" i="75" a="1"/>
  <c r="Y16" i="75" s="1"/>
  <c r="I16" i="75" a="1"/>
  <c r="I16" i="75" s="1"/>
  <c r="AF15" i="75"/>
  <c r="AE15" i="75" a="1"/>
  <c r="AE15" i="75" s="1"/>
  <c r="AD15" i="75"/>
  <c r="Y15" i="75"/>
  <c r="Y15" i="75" a="1"/>
  <c r="I15" i="75" a="1"/>
  <c r="I15" i="75" s="1"/>
  <c r="AF14" i="75"/>
  <c r="AE14" i="75"/>
  <c r="AE14" i="75" a="1"/>
  <c r="AD14" i="75"/>
  <c r="Y14" i="75"/>
  <c r="Y14" i="75" a="1"/>
  <c r="I14" i="75" a="1"/>
  <c r="I14" i="75" s="1"/>
  <c r="AA14" i="75" s="1" a="1"/>
  <c r="AA14" i="75" s="1"/>
  <c r="AF13" i="75"/>
  <c r="AE13" i="75" a="1"/>
  <c r="AE13" i="75" s="1"/>
  <c r="AD13" i="75"/>
  <c r="Y13" i="75" a="1"/>
  <c r="Y13" i="75" s="1"/>
  <c r="I13" i="75"/>
  <c r="I13" i="75" a="1"/>
  <c r="A13" i="75"/>
  <c r="B13" i="75" s="1"/>
  <c r="AI12" i="75"/>
  <c r="S12" i="75"/>
  <c r="AI11" i="75"/>
  <c r="AI10" i="75"/>
  <c r="X10" i="75"/>
  <c r="X10" i="75" a="1"/>
  <c r="W10" i="75"/>
  <c r="W10" i="75" a="1"/>
  <c r="V10" i="75" a="1"/>
  <c r="V10" i="75" s="1"/>
  <c r="U10" i="75" a="1"/>
  <c r="U10" i="75" s="1"/>
  <c r="O10" i="75"/>
  <c r="O10" i="75" a="1"/>
  <c r="K10" i="75" a="1"/>
  <c r="K10" i="75" s="1"/>
  <c r="H10" i="75" a="1"/>
  <c r="H10" i="75" s="1"/>
  <c r="E10" i="75"/>
  <c r="AI9" i="75"/>
  <c r="S9" i="75"/>
  <c r="S9" i="75" a="1"/>
  <c r="AI8" i="75"/>
  <c r="S8" i="75" a="1"/>
  <c r="S8" i="75" s="1"/>
  <c r="M8" i="75"/>
  <c r="AP7" i="75"/>
  <c r="AI7" i="75" a="1"/>
  <c r="AI7" i="75" s="1"/>
  <c r="S7" i="75" a="1"/>
  <c r="S7" i="75" s="1"/>
  <c r="C7" i="75"/>
  <c r="AP6" i="75"/>
  <c r="AI6" i="75"/>
  <c r="A6" i="75"/>
  <c r="AP5" i="75"/>
  <c r="AI5" i="75"/>
  <c r="AI5" i="75" a="1"/>
  <c r="AP4" i="75"/>
  <c r="AO4" i="75"/>
  <c r="AI4" i="75"/>
  <c r="AI4" i="75" a="1"/>
  <c r="S4" i="75"/>
  <c r="AI3" i="75"/>
  <c r="S3" i="75" a="1"/>
  <c r="S3" i="75" s="1"/>
  <c r="A3" i="75"/>
  <c r="AI2" i="75"/>
  <c r="S2" i="75" s="1" a="1"/>
  <c r="S2" i="75" s="1"/>
  <c r="Q1" i="75"/>
  <c r="N1" i="75"/>
  <c r="J222" i="73"/>
  <c r="M219" i="73"/>
  <c r="H218" i="73" a="1"/>
  <c r="H218" i="73" s="1"/>
  <c r="B218" i="73"/>
  <c r="J191" i="73"/>
  <c r="H188" i="73" a="1"/>
  <c r="H188" i="73" s="1"/>
  <c r="B187" i="73"/>
  <c r="J181" i="73"/>
  <c r="F181" i="73"/>
  <c r="P180" i="73"/>
  <c r="Q179" i="73"/>
  <c r="H178" i="73"/>
  <c r="B178" i="73"/>
  <c r="Q175" i="73"/>
  <c r="P175" i="73"/>
  <c r="H174" i="73"/>
  <c r="B174" i="73"/>
  <c r="B171" i="73"/>
  <c r="B80" i="73" s="1" a="1"/>
  <c r="B80" i="73" s="1"/>
  <c r="Q170" i="73"/>
  <c r="N164" i="73"/>
  <c r="N163" i="73"/>
  <c r="K163" i="73"/>
  <c r="O160" i="73"/>
  <c r="J160" i="73"/>
  <c r="M157" i="73"/>
  <c r="B157" i="73"/>
  <c r="F156" i="73"/>
  <c r="B156" i="73"/>
  <c r="B64" i="73" s="1" a="1"/>
  <c r="B64" i="73" s="1"/>
  <c r="H138" i="73"/>
  <c r="B138" i="73"/>
  <c r="Q135" i="73"/>
  <c r="B133" i="73"/>
  <c r="O129" i="73"/>
  <c r="J129" i="73"/>
  <c r="M126" i="73"/>
  <c r="H126" i="73" a="1"/>
  <c r="H126" i="73" s="1"/>
  <c r="B126" i="73"/>
  <c r="F125" i="73"/>
  <c r="B125" i="73"/>
  <c r="H107" i="73"/>
  <c r="B107" i="73"/>
  <c r="Q104" i="73"/>
  <c r="P104" i="73"/>
  <c r="Q103" i="73"/>
  <c r="J102" i="73"/>
  <c r="B102" i="73"/>
  <c r="M98" i="73"/>
  <c r="L68" i="73" s="1" a="1"/>
  <c r="L68" i="73" s="1"/>
  <c r="J98" i="73"/>
  <c r="M95" i="73"/>
  <c r="B95" i="73"/>
  <c r="F94" i="73"/>
  <c r="B94" i="73"/>
  <c r="G91" i="73" a="1"/>
  <c r="G91" i="73" s="1"/>
  <c r="C91" i="73" a="1"/>
  <c r="C91" i="73" s="1"/>
  <c r="N90" i="73" a="1"/>
  <c r="N90" i="73" s="1"/>
  <c r="G90" i="73" a="1"/>
  <c r="G90" i="73" s="1"/>
  <c r="F90" i="73" a="1"/>
  <c r="F90" i="73" s="1"/>
  <c r="B90" i="73" a="1"/>
  <c r="B90" i="73" s="1"/>
  <c r="N88" i="73" a="1"/>
  <c r="N88" i="73" s="1"/>
  <c r="E88" i="73" a="1"/>
  <c r="E88" i="73" s="1"/>
  <c r="C88" i="73" a="1"/>
  <c r="C88" i="73" s="1"/>
  <c r="E87" i="73" a="1"/>
  <c r="E87" i="73" s="1"/>
  <c r="B87" i="73" a="1"/>
  <c r="B87" i="73" s="1"/>
  <c r="A86" i="73" a="1"/>
  <c r="A86" i="73" s="1"/>
  <c r="N84" i="73"/>
  <c r="N84" i="73" a="1"/>
  <c r="E84" i="73" a="1"/>
  <c r="E84" i="73" s="1"/>
  <c r="C84" i="73" a="1"/>
  <c r="C84" i="73" s="1"/>
  <c r="O83" i="73" a="1"/>
  <c r="O83" i="73" s="1"/>
  <c r="N83" i="73" a="1"/>
  <c r="N83" i="73" s="1"/>
  <c r="E83" i="73" a="1"/>
  <c r="E83" i="73" s="1"/>
  <c r="N80" i="73" a="1"/>
  <c r="N80" i="73" s="1"/>
  <c r="O79" i="73" a="1"/>
  <c r="O79" i="73" s="1"/>
  <c r="A79" i="73" a="1"/>
  <c r="A79" i="73" s="1"/>
  <c r="J77" i="73" a="1"/>
  <c r="J77" i="73" s="1"/>
  <c r="F77" i="73" a="1"/>
  <c r="F77" i="73" s="1"/>
  <c r="E77" i="73" a="1"/>
  <c r="E77" i="73" s="1"/>
  <c r="D75" i="73" a="1"/>
  <c r="D75" i="73" s="1"/>
  <c r="M74" i="73" a="1"/>
  <c r="M74" i="73" s="1"/>
  <c r="L74" i="73"/>
  <c r="L74" i="73" a="1"/>
  <c r="L72" i="73" a="1"/>
  <c r="L72" i="73" s="1"/>
  <c r="H72" i="73" a="1"/>
  <c r="H72" i="73" s="1"/>
  <c r="G71" i="73" a="1"/>
  <c r="G71" i="73" s="1"/>
  <c r="B71" i="73" a="1"/>
  <c r="B71" i="73" s="1"/>
  <c r="P69" i="73" a="1"/>
  <c r="P69" i="73" s="1"/>
  <c r="O68" i="73"/>
  <c r="O68" i="73" a="1"/>
  <c r="P66" i="73"/>
  <c r="P66" i="73" a="1"/>
  <c r="B66" i="73" a="1"/>
  <c r="B66" i="73" s="1"/>
  <c r="N65" i="73" a="1"/>
  <c r="N65" i="73" s="1"/>
  <c r="M65" i="73"/>
  <c r="I65" i="73" a="1"/>
  <c r="I65" i="73" s="1"/>
  <c r="J64" i="73" a="1"/>
  <c r="J64" i="73" s="1"/>
  <c r="F64" i="73" a="1"/>
  <c r="F64" i="73" s="1"/>
  <c r="D64" i="73" a="1"/>
  <c r="D64" i="73" s="1"/>
  <c r="G61" i="73"/>
  <c r="I60" i="73"/>
  <c r="G58" i="73"/>
  <c r="D57" i="73"/>
  <c r="B57" i="73"/>
  <c r="N54" i="73" a="1"/>
  <c r="N54" i="73" s="1"/>
  <c r="J90" i="73" s="1" a="1"/>
  <c r="J90" i="73" s="1"/>
  <c r="L54" i="73" a="1"/>
  <c r="L54" i="73" s="1"/>
  <c r="Q44" i="73" s="1"/>
  <c r="I54" i="73"/>
  <c r="G54" i="73"/>
  <c r="G57" i="73" s="1"/>
  <c r="E54" i="73"/>
  <c r="E126" i="73" s="1"/>
  <c r="D54" i="73"/>
  <c r="B54" i="73"/>
  <c r="AF43" i="73"/>
  <c r="AE43" i="73" a="1"/>
  <c r="AE43" i="73" s="1"/>
  <c r="AD43" i="73"/>
  <c r="Y43" i="73" a="1"/>
  <c r="Y43" i="73" s="1"/>
  <c r="I43" i="73" a="1"/>
  <c r="I43" i="73" s="1"/>
  <c r="AF42" i="73"/>
  <c r="AE42" i="73" a="1"/>
  <c r="AE42" i="73" s="1"/>
  <c r="AD42" i="73"/>
  <c r="Y42" i="73" a="1"/>
  <c r="Y42" i="73" s="1"/>
  <c r="I42" i="73"/>
  <c r="I42" i="73" a="1"/>
  <c r="AF41" i="73"/>
  <c r="AE41" i="73" a="1"/>
  <c r="AE41" i="73" s="1"/>
  <c r="AD41" i="73"/>
  <c r="Y41" i="73" a="1"/>
  <c r="Y41" i="73" s="1"/>
  <c r="I41" i="73" a="1"/>
  <c r="I41" i="73" s="1"/>
  <c r="AF40" i="73"/>
  <c r="AE40" i="73" a="1"/>
  <c r="AE40" i="73" s="1"/>
  <c r="AD40" i="73"/>
  <c r="Y40" i="73"/>
  <c r="Y40" i="73" a="1"/>
  <c r="I40" i="73" a="1"/>
  <c r="I40" i="73" s="1"/>
  <c r="AF39" i="73"/>
  <c r="AE39" i="73"/>
  <c r="AE39" i="73" a="1"/>
  <c r="AD39" i="73"/>
  <c r="Y39" i="73" a="1"/>
  <c r="Y39" i="73" s="1"/>
  <c r="I39" i="73" a="1"/>
  <c r="I39" i="73" s="1"/>
  <c r="AF38" i="73"/>
  <c r="AE38" i="73"/>
  <c r="AE38" i="73" a="1"/>
  <c r="AD38" i="73"/>
  <c r="Y38" i="73"/>
  <c r="Y38" i="73" a="1"/>
  <c r="I38" i="73" a="1"/>
  <c r="I38" i="73" s="1"/>
  <c r="AF37" i="73"/>
  <c r="AE37" i="73" a="1"/>
  <c r="AE37" i="73" s="1"/>
  <c r="AD37" i="73"/>
  <c r="AA37" i="73" a="1"/>
  <c r="AA37" i="73" s="1"/>
  <c r="Y37" i="73" a="1"/>
  <c r="Y37" i="73" s="1"/>
  <c r="I37" i="73" a="1"/>
  <c r="I37" i="73" s="1"/>
  <c r="AF36" i="73"/>
  <c r="AE36" i="73"/>
  <c r="AE36" i="73" a="1"/>
  <c r="AD36" i="73"/>
  <c r="AA36" i="73"/>
  <c r="AA36" i="73" a="1"/>
  <c r="Y36" i="73" a="1"/>
  <c r="Y36" i="73" s="1"/>
  <c r="I36" i="73" a="1"/>
  <c r="I36" i="73" s="1"/>
  <c r="AF35" i="73"/>
  <c r="AE35" i="73" a="1"/>
  <c r="AE35" i="73" s="1"/>
  <c r="AD35" i="73"/>
  <c r="Y35" i="73" a="1"/>
  <c r="Y35" i="73" s="1"/>
  <c r="I35" i="73" a="1"/>
  <c r="I35" i="73" s="1"/>
  <c r="AF34" i="73"/>
  <c r="AE34" i="73"/>
  <c r="AE34" i="73" a="1"/>
  <c r="AD34" i="73"/>
  <c r="Y34" i="73" a="1"/>
  <c r="Y34" i="73" s="1"/>
  <c r="I34" i="73" a="1"/>
  <c r="I34" i="73" s="1"/>
  <c r="AF33" i="73"/>
  <c r="AE33" i="73"/>
  <c r="AE33" i="73" a="1"/>
  <c r="AD33" i="73"/>
  <c r="Y33" i="73" a="1"/>
  <c r="Y33" i="73" s="1"/>
  <c r="I33" i="73"/>
  <c r="I33" i="73" a="1"/>
  <c r="AF32" i="73"/>
  <c r="AE32" i="73" a="1"/>
  <c r="AE32" i="73" s="1"/>
  <c r="AD32" i="73"/>
  <c r="Y32" i="73" a="1"/>
  <c r="Y32" i="73" s="1"/>
  <c r="I32" i="73" a="1"/>
  <c r="I32" i="73" s="1"/>
  <c r="AF31" i="73"/>
  <c r="AE31" i="73"/>
  <c r="AE31" i="73" a="1"/>
  <c r="AD31" i="73"/>
  <c r="Y31" i="73" a="1"/>
  <c r="Y31" i="73" s="1"/>
  <c r="I31" i="73" a="1"/>
  <c r="I31" i="73" s="1"/>
  <c r="AF30" i="73"/>
  <c r="AE30" i="73"/>
  <c r="AE30" i="73" a="1"/>
  <c r="AD30" i="73"/>
  <c r="Y30" i="73" a="1"/>
  <c r="Y30" i="73" s="1"/>
  <c r="I30" i="73" a="1"/>
  <c r="I30" i="73" s="1"/>
  <c r="AF29" i="73"/>
  <c r="AE29" i="73" a="1"/>
  <c r="AE29" i="73" s="1"/>
  <c r="AD29" i="73"/>
  <c r="Y29" i="73" a="1"/>
  <c r="Y29" i="73" s="1"/>
  <c r="I29" i="73" a="1"/>
  <c r="I29" i="73" s="1"/>
  <c r="AF28" i="73"/>
  <c r="AE28" i="73"/>
  <c r="AE28" i="73" a="1"/>
  <c r="AD28" i="73"/>
  <c r="AA28" i="73"/>
  <c r="AA28" i="73" a="1"/>
  <c r="Y28" i="73" a="1"/>
  <c r="Y28" i="73" s="1"/>
  <c r="I28" i="73" a="1"/>
  <c r="I28" i="73" s="1"/>
  <c r="AF27" i="73"/>
  <c r="AE27" i="73" a="1"/>
  <c r="AE27" i="73" s="1"/>
  <c r="AD27" i="73"/>
  <c r="AA27" i="73" a="1"/>
  <c r="AA27" i="73" s="1"/>
  <c r="Y27" i="73" a="1"/>
  <c r="Y27" i="73" s="1"/>
  <c r="I27" i="73" a="1"/>
  <c r="I27" i="73" s="1"/>
  <c r="AF26" i="73"/>
  <c r="AE26" i="73" a="1"/>
  <c r="AE26" i="73" s="1"/>
  <c r="AD26" i="73"/>
  <c r="Y26" i="73" a="1"/>
  <c r="Y26" i="73" s="1"/>
  <c r="I26" i="73" a="1"/>
  <c r="I26" i="73" s="1"/>
  <c r="AF25" i="73"/>
  <c r="AE25" i="73" a="1"/>
  <c r="AE25" i="73" s="1"/>
  <c r="AD25" i="73"/>
  <c r="Y25" i="73" a="1"/>
  <c r="Y25" i="73" s="1"/>
  <c r="I25" i="73" a="1"/>
  <c r="I25" i="73" s="1"/>
  <c r="AF24" i="73"/>
  <c r="AE24" i="73" a="1"/>
  <c r="AE24" i="73" s="1"/>
  <c r="AD24" i="73"/>
  <c r="Y24" i="73" a="1"/>
  <c r="Y24" i="73" s="1"/>
  <c r="I24" i="73" a="1"/>
  <c r="I24" i="73" s="1"/>
  <c r="AI23" i="73"/>
  <c r="AF23" i="73"/>
  <c r="AE23" i="73" a="1"/>
  <c r="AE23" i="73" s="1"/>
  <c r="AD23" i="73"/>
  <c r="Y23" i="73" a="1"/>
  <c r="Y23" i="73" s="1"/>
  <c r="I23" i="73"/>
  <c r="I23" i="73" a="1"/>
  <c r="AI22" i="73"/>
  <c r="AF22" i="73"/>
  <c r="AE22" i="73" a="1"/>
  <c r="AE22" i="73" s="1"/>
  <c r="AD22" i="73"/>
  <c r="Y22" i="73"/>
  <c r="Y22" i="73" a="1"/>
  <c r="I22" i="73" a="1"/>
  <c r="I22" i="73" s="1"/>
  <c r="AI21" i="73" a="1"/>
  <c r="AI21" i="73" s="1"/>
  <c r="AF21" i="73"/>
  <c r="AE21" i="73" a="1"/>
  <c r="AE21" i="73" s="1"/>
  <c r="AD21" i="73"/>
  <c r="Y21" i="73" a="1"/>
  <c r="Y21" i="73" s="1"/>
  <c r="I21" i="73" a="1"/>
  <c r="I21" i="73" s="1"/>
  <c r="AF20" i="73"/>
  <c r="AE20" i="73"/>
  <c r="AE20" i="73" a="1"/>
  <c r="AD20" i="73"/>
  <c r="Y20" i="73" a="1"/>
  <c r="Y20" i="73" s="1"/>
  <c r="I20" i="73"/>
  <c r="I20" i="73" a="1"/>
  <c r="AF19" i="73"/>
  <c r="AE19" i="73"/>
  <c r="AE19" i="73" a="1"/>
  <c r="AD19" i="73"/>
  <c r="Y19" i="73"/>
  <c r="Y19" i="73" a="1"/>
  <c r="I19" i="73" a="1"/>
  <c r="I19" i="73" s="1"/>
  <c r="AI18" i="73" a="1"/>
  <c r="AI18" i="73" s="1"/>
  <c r="AF18" i="73"/>
  <c r="AE18" i="73"/>
  <c r="AE18" i="73" a="1"/>
  <c r="AD18" i="73"/>
  <c r="Y18" i="73" a="1"/>
  <c r="Y18" i="73" s="1"/>
  <c r="I18" i="73" a="1"/>
  <c r="I18" i="73" s="1"/>
  <c r="AI17" i="73" a="1"/>
  <c r="AI17" i="73" s="1"/>
  <c r="AF17" i="73"/>
  <c r="AE17" i="73" a="1"/>
  <c r="AE17" i="73" s="1"/>
  <c r="AD17" i="73"/>
  <c r="Y17" i="73" a="1"/>
  <c r="Y17" i="73" s="1"/>
  <c r="I17" i="73" a="1"/>
  <c r="I17" i="73" s="1"/>
  <c r="AI16" i="73" a="1"/>
  <c r="AI16" i="73" s="1"/>
  <c r="AF16" i="73"/>
  <c r="AE16" i="73"/>
  <c r="AE16" i="73" a="1"/>
  <c r="AD16" i="73"/>
  <c r="Y16" i="73" a="1"/>
  <c r="Y16" i="73" s="1"/>
  <c r="I16" i="73" a="1"/>
  <c r="I16" i="73" s="1"/>
  <c r="AF15" i="73"/>
  <c r="AE15" i="73"/>
  <c r="AE15" i="73" a="1"/>
  <c r="AD15" i="73"/>
  <c r="Y15" i="73" a="1"/>
  <c r="Y15" i="73" s="1"/>
  <c r="I15" i="73"/>
  <c r="I15" i="73" a="1"/>
  <c r="AF14" i="73"/>
  <c r="AE14" i="73"/>
  <c r="AE14" i="73" a="1"/>
  <c r="AD14" i="73"/>
  <c r="Y14" i="73" a="1"/>
  <c r="Y14" i="73" s="1"/>
  <c r="I14" i="73" a="1"/>
  <c r="I14" i="73" s="1"/>
  <c r="AF13" i="73"/>
  <c r="AE13" i="73" a="1"/>
  <c r="AE13" i="73" s="1"/>
  <c r="AD13" i="73"/>
  <c r="Y13" i="73" a="1"/>
  <c r="Y13" i="73" s="1"/>
  <c r="I13" i="73" a="1"/>
  <c r="I13" i="73" s="1"/>
  <c r="A13" i="73"/>
  <c r="B13" i="73" s="1"/>
  <c r="AI12" i="73"/>
  <c r="S12" i="73"/>
  <c r="AI11" i="73"/>
  <c r="AI10" i="73"/>
  <c r="X10" i="73" a="1"/>
  <c r="X10" i="73" s="1"/>
  <c r="W10" i="73" a="1"/>
  <c r="W10" i="73" s="1"/>
  <c r="V10" i="73" a="1"/>
  <c r="V10" i="73" s="1"/>
  <c r="U10" i="73"/>
  <c r="S10" i="73" s="1" a="1"/>
  <c r="S10" i="73" s="1"/>
  <c r="U10" i="73" a="1"/>
  <c r="O10" i="73"/>
  <c r="O10" i="73" a="1"/>
  <c r="E10" i="73"/>
  <c r="AI9" i="73"/>
  <c r="S9" i="73" a="1"/>
  <c r="S9" i="73" s="1"/>
  <c r="AI8" i="73"/>
  <c r="S8" i="73" a="1"/>
  <c r="S8" i="73" s="1"/>
  <c r="M8" i="73"/>
  <c r="AP7" i="73"/>
  <c r="AI7" i="73" a="1"/>
  <c r="AI7" i="73" s="1"/>
  <c r="S7" i="73" a="1"/>
  <c r="S7" i="73" s="1"/>
  <c r="C7" i="73"/>
  <c r="AP6" i="73"/>
  <c r="AI6" i="73"/>
  <c r="A6" i="73"/>
  <c r="AI5" i="73" a="1"/>
  <c r="AI5" i="73" s="1"/>
  <c r="AO4" i="73"/>
  <c r="AP5" i="73" s="1"/>
  <c r="AI4" i="73" a="1"/>
  <c r="AI4" i="73" s="1"/>
  <c r="S3" i="73" s="1" a="1"/>
  <c r="S3" i="73" s="1"/>
  <c r="S4" i="73"/>
  <c r="AI3" i="73"/>
  <c r="A3" i="73"/>
  <c r="AI2" i="73"/>
  <c r="S2" i="73" a="1"/>
  <c r="S2" i="73" s="1"/>
  <c r="Q1" i="73"/>
  <c r="N1" i="73"/>
  <c r="J222" i="72"/>
  <c r="M219" i="72"/>
  <c r="B218" i="72"/>
  <c r="J191" i="72"/>
  <c r="H187" i="72" a="1"/>
  <c r="H187" i="72" s="1"/>
  <c r="B187" i="72"/>
  <c r="J181" i="72"/>
  <c r="F181" i="72"/>
  <c r="H178" i="72"/>
  <c r="B178" i="72"/>
  <c r="B87" i="72" s="1" a="1"/>
  <c r="Q175" i="72"/>
  <c r="P175" i="72"/>
  <c r="H174" i="72"/>
  <c r="B174" i="72"/>
  <c r="B83" i="72" s="1" a="1"/>
  <c r="B83" i="72" s="1"/>
  <c r="P171" i="72"/>
  <c r="B171" i="72"/>
  <c r="N163" i="72"/>
  <c r="K163" i="72"/>
  <c r="O160" i="72"/>
  <c r="J160" i="72"/>
  <c r="M157" i="72"/>
  <c r="B157" i="72"/>
  <c r="D64" i="72" s="1" a="1"/>
  <c r="D64" i="72" s="1"/>
  <c r="F156" i="72"/>
  <c r="B156" i="72"/>
  <c r="H138" i="72"/>
  <c r="B138" i="72"/>
  <c r="P135" i="72"/>
  <c r="Q134" i="72"/>
  <c r="B133" i="72"/>
  <c r="O129" i="72"/>
  <c r="J129" i="72"/>
  <c r="H126" i="72" a="1"/>
  <c r="H126" i="72" s="1"/>
  <c r="B126" i="72"/>
  <c r="F125" i="72"/>
  <c r="B125" i="72"/>
  <c r="H107" i="72"/>
  <c r="B107" i="72"/>
  <c r="P104" i="72"/>
  <c r="Q103" i="72"/>
  <c r="J102" i="72"/>
  <c r="B102" i="72"/>
  <c r="M98" i="72"/>
  <c r="J98" i="72"/>
  <c r="M95" i="72"/>
  <c r="H95" i="72"/>
  <c r="H95" i="72" a="1"/>
  <c r="B95" i="72"/>
  <c r="F94" i="72"/>
  <c r="F64" i="72" s="1" a="1"/>
  <c r="F64" i="72" s="1"/>
  <c r="B94" i="72"/>
  <c r="B64" i="72" s="1" a="1"/>
  <c r="B64" i="72" s="1"/>
  <c r="G91" i="72" a="1"/>
  <c r="G91" i="72" s="1"/>
  <c r="C91" i="72" a="1"/>
  <c r="C91" i="72" s="1"/>
  <c r="N90" i="72" a="1"/>
  <c r="N90" i="72" s="1"/>
  <c r="J90" i="72" a="1"/>
  <c r="J90" i="72" s="1"/>
  <c r="G90" i="72" a="1"/>
  <c r="G90" i="72" s="1"/>
  <c r="B90" i="72" a="1"/>
  <c r="B90" i="72" s="1"/>
  <c r="N88" i="72" a="1"/>
  <c r="N88" i="72" s="1"/>
  <c r="E88" i="72"/>
  <c r="E88" i="72" a="1"/>
  <c r="C88" i="72" a="1"/>
  <c r="C88" i="72" s="1"/>
  <c r="B87" i="72"/>
  <c r="N84" i="72" a="1"/>
  <c r="N84" i="72" s="1"/>
  <c r="E84" i="72" a="1"/>
  <c r="E84" i="72" s="1"/>
  <c r="C84" i="72" a="1"/>
  <c r="C84" i="72" s="1"/>
  <c r="O83" i="72" a="1"/>
  <c r="O83" i="72" s="1"/>
  <c r="N83" i="72" a="1"/>
  <c r="N83" i="72" s="1"/>
  <c r="N80" i="72" a="1"/>
  <c r="N80" i="72" s="1"/>
  <c r="O79" i="72" a="1"/>
  <c r="O79" i="72" s="1"/>
  <c r="A79" i="72" a="1"/>
  <c r="A79" i="72" s="1"/>
  <c r="J77" i="72" a="1"/>
  <c r="J77" i="72" s="1"/>
  <c r="L75" i="72" a="1"/>
  <c r="L75" i="72" s="1"/>
  <c r="F75" i="72" a="1"/>
  <c r="F75" i="72" s="1"/>
  <c r="M74" i="72" a="1"/>
  <c r="M74" i="72" s="1"/>
  <c r="L74" i="72" a="1"/>
  <c r="L74" i="72" s="1"/>
  <c r="L72" i="72"/>
  <c r="L72" i="72" a="1"/>
  <c r="K71" i="72" a="1"/>
  <c r="K71" i="72" s="1"/>
  <c r="K70" i="72" a="1"/>
  <c r="K70" i="72" s="1"/>
  <c r="K69" i="72" a="1"/>
  <c r="K69" i="72" s="1"/>
  <c r="L68" i="72" a="1"/>
  <c r="L68" i="72" s="1"/>
  <c r="B67" i="72" a="1"/>
  <c r="B67" i="72" s="1"/>
  <c r="P66" i="72" a="1"/>
  <c r="P66" i="72" s="1"/>
  <c r="N65" i="72" a="1"/>
  <c r="N65" i="72" s="1"/>
  <c r="M65" i="72"/>
  <c r="G65" i="72" a="1"/>
  <c r="G65" i="72" s="1"/>
  <c r="J64" i="72" a="1"/>
  <c r="J64" i="72" s="1"/>
  <c r="G61" i="72"/>
  <c r="D58" i="72"/>
  <c r="J157" i="72" s="1"/>
  <c r="J65" i="72" s="1" a="1"/>
  <c r="J65" i="72" s="1"/>
  <c r="B57" i="72"/>
  <c r="G56" i="72"/>
  <c r="N54" i="72"/>
  <c r="N54" i="72" a="1"/>
  <c r="L54" i="72" a="1"/>
  <c r="L54" i="72" s="1"/>
  <c r="Q44" i="72" s="1"/>
  <c r="I54" i="72"/>
  <c r="I60" i="72" s="1"/>
  <c r="G54" i="72"/>
  <c r="G57" i="72" s="1"/>
  <c r="E54" i="72"/>
  <c r="E56" i="72" s="1"/>
  <c r="D54" i="72"/>
  <c r="D61" i="72" s="1"/>
  <c r="B54" i="72"/>
  <c r="AF43" i="72"/>
  <c r="AE43" i="72" a="1"/>
  <c r="AE43" i="72" s="1"/>
  <c r="AD43" i="72"/>
  <c r="Y43" i="72" a="1"/>
  <c r="Y43" i="72" s="1"/>
  <c r="I43" i="72" a="1"/>
  <c r="I43" i="72" s="1"/>
  <c r="AF42" i="72"/>
  <c r="AE42" i="72"/>
  <c r="AE42" i="72" a="1"/>
  <c r="AD42" i="72"/>
  <c r="Y42" i="72" a="1"/>
  <c r="Y42" i="72" s="1"/>
  <c r="I42" i="72" a="1"/>
  <c r="I42" i="72" s="1"/>
  <c r="AF41" i="72"/>
  <c r="AE41" i="72" a="1"/>
  <c r="AE41" i="72" s="1"/>
  <c r="AD41" i="72"/>
  <c r="Y41" i="72" a="1"/>
  <c r="Y41" i="72" s="1"/>
  <c r="I41" i="72" a="1"/>
  <c r="I41" i="72" s="1"/>
  <c r="AF40" i="72"/>
  <c r="AE40" i="72" a="1"/>
  <c r="AE40" i="72" s="1"/>
  <c r="AD40" i="72"/>
  <c r="AA40" i="72" a="1"/>
  <c r="AA40" i="72" s="1"/>
  <c r="Y40" i="72"/>
  <c r="Y40" i="72" a="1"/>
  <c r="I40" i="72" a="1"/>
  <c r="I40" i="72" s="1"/>
  <c r="AF39" i="72"/>
  <c r="AE39" i="72"/>
  <c r="AE39" i="72" a="1"/>
  <c r="AD39" i="72"/>
  <c r="Y39" i="72" a="1"/>
  <c r="Y39" i="72" s="1"/>
  <c r="I39" i="72" a="1"/>
  <c r="I39" i="72" s="1"/>
  <c r="AA39" i="72" s="1" a="1"/>
  <c r="AA39" i="72" s="1"/>
  <c r="AF38" i="72"/>
  <c r="AE38" i="72" a="1"/>
  <c r="AE38" i="72" s="1"/>
  <c r="AD38" i="72"/>
  <c r="Y38" i="72" a="1"/>
  <c r="Y38" i="72" s="1"/>
  <c r="I38" i="72" a="1"/>
  <c r="I38" i="72" s="1"/>
  <c r="AF37" i="72"/>
  <c r="AE37" i="72"/>
  <c r="AE37" i="72" a="1"/>
  <c r="AD37" i="72"/>
  <c r="Y37" i="72" a="1"/>
  <c r="Y37" i="72" s="1"/>
  <c r="I37" i="72" a="1"/>
  <c r="I37" i="72" s="1"/>
  <c r="AF36" i="72"/>
  <c r="AE36" i="72" a="1"/>
  <c r="AE36" i="72" s="1"/>
  <c r="AD36" i="72"/>
  <c r="Y36" i="72" a="1"/>
  <c r="Y36" i="72" s="1"/>
  <c r="I36" i="72" a="1"/>
  <c r="I36" i="72" s="1"/>
  <c r="AF35" i="72"/>
  <c r="AE35" i="72" a="1"/>
  <c r="AE35" i="72" s="1"/>
  <c r="AD35" i="72"/>
  <c r="AA35" i="72" a="1"/>
  <c r="AA35" i="72" s="1"/>
  <c r="Y35" i="72" a="1"/>
  <c r="Y35" i="72" s="1"/>
  <c r="I35" i="72" a="1"/>
  <c r="I35" i="72" s="1"/>
  <c r="AF34" i="72"/>
  <c r="AE34" i="72"/>
  <c r="AE34" i="72" a="1"/>
  <c r="AD34" i="72"/>
  <c r="Y34" i="72" a="1"/>
  <c r="Y34" i="72" s="1"/>
  <c r="I34" i="72"/>
  <c r="I34" i="72" a="1"/>
  <c r="AF33" i="72"/>
  <c r="AE33" i="72"/>
  <c r="AE33" i="72" a="1"/>
  <c r="AD33" i="72"/>
  <c r="Y33" i="72" a="1"/>
  <c r="Y33" i="72" s="1"/>
  <c r="I33" i="72" a="1"/>
  <c r="I33" i="72" s="1"/>
  <c r="AF32" i="72"/>
  <c r="AE32" i="72" a="1"/>
  <c r="AE32" i="72" s="1"/>
  <c r="AD32" i="72"/>
  <c r="Y32" i="72" a="1"/>
  <c r="Y32" i="72" s="1"/>
  <c r="I32" i="72" a="1"/>
  <c r="I32" i="72" s="1"/>
  <c r="AF31" i="72"/>
  <c r="AE31" i="72"/>
  <c r="AE31" i="72" a="1"/>
  <c r="AD31" i="72"/>
  <c r="Y31" i="72" a="1"/>
  <c r="Y31" i="72" s="1"/>
  <c r="I31" i="72" a="1"/>
  <c r="I31" i="72" s="1"/>
  <c r="AF30" i="72"/>
  <c r="AE30" i="72"/>
  <c r="AE30" i="72" a="1"/>
  <c r="AD30" i="72"/>
  <c r="Y30" i="72" a="1"/>
  <c r="Y30" i="72" s="1"/>
  <c r="I30" i="72" a="1"/>
  <c r="I30" i="72" s="1"/>
  <c r="AF29" i="72"/>
  <c r="AE29" i="72"/>
  <c r="AE29" i="72" a="1"/>
  <c r="AD29" i="72"/>
  <c r="AA29" i="72" a="1"/>
  <c r="AA29" i="72" s="1"/>
  <c r="Y29" i="72" a="1"/>
  <c r="Y29" i="72" s="1"/>
  <c r="I29" i="72" a="1"/>
  <c r="I29" i="72" s="1"/>
  <c r="AF28" i="72"/>
  <c r="AE28" i="72" a="1"/>
  <c r="AE28" i="72" s="1"/>
  <c r="AD28" i="72"/>
  <c r="Y28" i="72" a="1"/>
  <c r="Y28" i="72" s="1"/>
  <c r="I28" i="72" a="1"/>
  <c r="I28" i="72" s="1"/>
  <c r="AF27" i="72"/>
  <c r="AE27" i="72"/>
  <c r="AE27" i="72" a="1"/>
  <c r="AD27" i="72"/>
  <c r="Y27" i="72" a="1"/>
  <c r="Y27" i="72" s="1"/>
  <c r="I27" i="72" a="1"/>
  <c r="I27" i="72" s="1"/>
  <c r="AA27" i="72" s="1" a="1"/>
  <c r="AA27" i="72" s="1"/>
  <c r="AF26" i="72"/>
  <c r="AE26" i="72"/>
  <c r="AE26" i="72" a="1"/>
  <c r="AD26" i="72"/>
  <c r="Y26" i="72" a="1"/>
  <c r="Y26" i="72" s="1"/>
  <c r="I26" i="72" a="1"/>
  <c r="I26" i="72" s="1"/>
  <c r="AF25" i="72"/>
  <c r="AE25" i="72"/>
  <c r="AE25" i="72" a="1"/>
  <c r="AD25" i="72"/>
  <c r="Y25" i="72" a="1"/>
  <c r="Y25" i="72" s="1"/>
  <c r="I25" i="72" a="1"/>
  <c r="I25" i="72" s="1"/>
  <c r="AF24" i="72"/>
  <c r="AE24" i="72"/>
  <c r="AE24" i="72" a="1"/>
  <c r="AD24" i="72"/>
  <c r="AA24" i="72" a="1"/>
  <c r="AA24" i="72" s="1"/>
  <c r="Y24" i="72" a="1"/>
  <c r="Y24" i="72" s="1"/>
  <c r="I24" i="72" a="1"/>
  <c r="I24" i="72" s="1"/>
  <c r="AI23" i="72"/>
  <c r="AF23" i="72"/>
  <c r="AE23" i="72" a="1"/>
  <c r="AE23" i="72" s="1"/>
  <c r="AD23" i="72"/>
  <c r="AA23" i="72"/>
  <c r="AA23" i="72" a="1"/>
  <c r="Y23" i="72"/>
  <c r="Y23" i="72" a="1"/>
  <c r="I23" i="72"/>
  <c r="I23" i="72" a="1"/>
  <c r="AI22" i="72"/>
  <c r="AF22" i="72"/>
  <c r="AE22" i="72"/>
  <c r="AE22" i="72" a="1"/>
  <c r="AD22" i="72"/>
  <c r="AA22" i="72" a="1"/>
  <c r="AA22" i="72" s="1"/>
  <c r="Y22" i="72" a="1"/>
  <c r="Y22" i="72" s="1"/>
  <c r="I22" i="72" a="1"/>
  <c r="I22" i="72" s="1"/>
  <c r="AI21" i="72" a="1"/>
  <c r="AI21" i="72" s="1"/>
  <c r="AF21" i="72"/>
  <c r="AE21" i="72" a="1"/>
  <c r="AE21" i="72" s="1"/>
  <c r="AD21" i="72"/>
  <c r="Y21" i="72" a="1"/>
  <c r="Y21" i="72" s="1"/>
  <c r="I21" i="72" a="1"/>
  <c r="I21" i="72" s="1"/>
  <c r="AF20" i="72"/>
  <c r="AE20" i="72" a="1"/>
  <c r="AE20" i="72" s="1"/>
  <c r="AD20" i="72"/>
  <c r="Y20" i="72"/>
  <c r="Y20" i="72" a="1"/>
  <c r="I20" i="72" a="1"/>
  <c r="I20" i="72" s="1"/>
  <c r="AF19" i="72"/>
  <c r="AE19" i="72"/>
  <c r="AE19" i="72" a="1"/>
  <c r="AD19" i="72"/>
  <c r="Y19" i="72" a="1"/>
  <c r="Y19" i="72" s="1"/>
  <c r="I19" i="72" a="1"/>
  <c r="I19" i="72" s="1"/>
  <c r="AI18" i="72" a="1"/>
  <c r="AI18" i="72" s="1"/>
  <c r="AF18" i="72"/>
  <c r="AE18" i="72"/>
  <c r="AE18" i="72" a="1"/>
  <c r="AD18" i="72"/>
  <c r="Y18" i="72" a="1"/>
  <c r="Y18" i="72" s="1"/>
  <c r="I18" i="72" a="1"/>
  <c r="I18" i="72" s="1"/>
  <c r="AI17" i="72" a="1"/>
  <c r="AI17" i="72" s="1"/>
  <c r="AF17" i="72"/>
  <c r="AE17" i="72" a="1"/>
  <c r="AE17" i="72" s="1"/>
  <c r="AD17" i="72"/>
  <c r="Y17" i="72" a="1"/>
  <c r="Y17" i="72" s="1"/>
  <c r="I17" i="72" a="1"/>
  <c r="I17" i="72" s="1"/>
  <c r="AI16" i="72" a="1"/>
  <c r="AI16" i="72" s="1"/>
  <c r="AF16" i="72"/>
  <c r="AE16" i="72"/>
  <c r="AE16" i="72" a="1"/>
  <c r="AD16" i="72"/>
  <c r="AA16" i="72" a="1"/>
  <c r="AA16" i="72" s="1"/>
  <c r="Y16" i="72" a="1"/>
  <c r="Y16" i="72" s="1"/>
  <c r="I16" i="72"/>
  <c r="I16" i="72" a="1"/>
  <c r="AF15" i="72"/>
  <c r="AE15" i="72" a="1"/>
  <c r="AE15" i="72" s="1"/>
  <c r="AD15" i="72"/>
  <c r="Y15" i="72" a="1"/>
  <c r="Y15" i="72" s="1"/>
  <c r="I15" i="72"/>
  <c r="I15" i="72" a="1"/>
  <c r="AF14" i="72"/>
  <c r="AE14" i="72"/>
  <c r="AE14" i="72" a="1"/>
  <c r="AD14" i="72"/>
  <c r="Y14" i="72" a="1"/>
  <c r="Y14" i="72" s="1"/>
  <c r="I14" i="72" a="1"/>
  <c r="I14" i="72" s="1"/>
  <c r="AF13" i="72"/>
  <c r="AE13" i="72" a="1"/>
  <c r="AE13" i="72" s="1"/>
  <c r="AD13" i="72"/>
  <c r="Y13" i="72"/>
  <c r="Y13" i="72" a="1"/>
  <c r="I13" i="72"/>
  <c r="I13" i="72" a="1"/>
  <c r="A13" i="72"/>
  <c r="B13" i="72" s="1"/>
  <c r="AI12" i="72"/>
  <c r="S12" i="72"/>
  <c r="AI11" i="72"/>
  <c r="AI10" i="72"/>
  <c r="X10" i="72" a="1"/>
  <c r="X10" i="72" s="1"/>
  <c r="W10" i="72"/>
  <c r="W10" i="72" a="1"/>
  <c r="V10" i="72" a="1"/>
  <c r="V10" i="72" s="1"/>
  <c r="U10" i="72" a="1"/>
  <c r="U10" i="72" s="1"/>
  <c r="S10" i="72" s="1" a="1"/>
  <c r="S10" i="72"/>
  <c r="O10" i="72"/>
  <c r="O10" i="72" a="1"/>
  <c r="H10" i="72"/>
  <c r="H10" i="72" a="1"/>
  <c r="E10" i="72"/>
  <c r="AI9" i="72"/>
  <c r="S9" i="72"/>
  <c r="S9" i="72" a="1"/>
  <c r="AI8" i="72"/>
  <c r="S8" i="72" a="1"/>
  <c r="S8" i="72" s="1"/>
  <c r="M8" i="72"/>
  <c r="AI7" i="72" a="1"/>
  <c r="AI7" i="72" s="1"/>
  <c r="S7" i="72" a="1"/>
  <c r="S7" i="72" s="1"/>
  <c r="C7" i="72"/>
  <c r="AI6" i="72"/>
  <c r="A6" i="72"/>
  <c r="AI5" i="72" a="1"/>
  <c r="AI5" i="72" s="1"/>
  <c r="AO4" i="72"/>
  <c r="AP7" i="72" s="1"/>
  <c r="AI4" i="72"/>
  <c r="AI4" i="72" a="1"/>
  <c r="S4" i="72"/>
  <c r="AI3" i="72"/>
  <c r="A3" i="72"/>
  <c r="AI2" i="72"/>
  <c r="S2" i="72" s="1" a="1"/>
  <c r="S2" i="72" s="1"/>
  <c r="Q1" i="72"/>
  <c r="N1" i="72"/>
  <c r="J222" i="71"/>
  <c r="M219" i="71"/>
  <c r="B218" i="71"/>
  <c r="J191" i="71"/>
  <c r="B187" i="71"/>
  <c r="J181" i="71"/>
  <c r="F181" i="71"/>
  <c r="H178" i="71"/>
  <c r="B178" i="71"/>
  <c r="H174" i="71"/>
  <c r="B174" i="71"/>
  <c r="B83" i="71" s="1" a="1"/>
  <c r="B83" i="71" s="1"/>
  <c r="B171" i="71"/>
  <c r="N163" i="71"/>
  <c r="K163" i="71"/>
  <c r="K71" i="71" s="1" a="1"/>
  <c r="K71" i="71" s="1"/>
  <c r="O160" i="71"/>
  <c r="J160" i="71"/>
  <c r="M157" i="71"/>
  <c r="B157" i="71"/>
  <c r="F156" i="71"/>
  <c r="B156" i="71"/>
  <c r="H138" i="71"/>
  <c r="B138" i="71"/>
  <c r="B133" i="71"/>
  <c r="O129" i="71"/>
  <c r="J129" i="71"/>
  <c r="B126" i="71"/>
  <c r="F125" i="71"/>
  <c r="B125" i="71"/>
  <c r="H107" i="71"/>
  <c r="B107" i="71"/>
  <c r="J102" i="71"/>
  <c r="B102" i="71"/>
  <c r="L99" i="71"/>
  <c r="M98" i="71"/>
  <c r="J98" i="71"/>
  <c r="H95" i="71" a="1"/>
  <c r="H95" i="71" s="1"/>
  <c r="B95" i="71"/>
  <c r="F94" i="71"/>
  <c r="F64" i="71" s="1" a="1"/>
  <c r="F64" i="71" s="1"/>
  <c r="B94" i="71"/>
  <c r="G91" i="71" a="1"/>
  <c r="G91" i="71" s="1"/>
  <c r="C91" i="71" a="1"/>
  <c r="C91" i="71" s="1"/>
  <c r="N90" i="71" a="1"/>
  <c r="N90" i="71" s="1"/>
  <c r="N88" i="71" a="1"/>
  <c r="N88" i="71" s="1"/>
  <c r="E88" i="71"/>
  <c r="E88" i="71" a="1"/>
  <c r="C88" i="71"/>
  <c r="C88" i="71" a="1"/>
  <c r="N84" i="71" a="1"/>
  <c r="N84" i="71" s="1"/>
  <c r="E84" i="71" a="1"/>
  <c r="E84" i="71" s="1"/>
  <c r="C84" i="71" a="1"/>
  <c r="C84" i="71" s="1"/>
  <c r="L73" i="71" a="1"/>
  <c r="L73" i="71" s="1"/>
  <c r="P66" i="71" a="1"/>
  <c r="P66" i="71" s="1"/>
  <c r="G61" i="71"/>
  <c r="D61" i="71"/>
  <c r="I60" i="71"/>
  <c r="B60" i="71"/>
  <c r="I58" i="71"/>
  <c r="G57" i="71"/>
  <c r="D57" i="71"/>
  <c r="B57" i="71"/>
  <c r="G56" i="71"/>
  <c r="N54" i="71" a="1"/>
  <c r="N54" i="71" s="1"/>
  <c r="J90" i="71" s="1" a="1"/>
  <c r="J90" i="71" s="1"/>
  <c r="L54" i="71" a="1"/>
  <c r="L54" i="71" s="1"/>
  <c r="Q44" i="71" s="1"/>
  <c r="I54" i="71"/>
  <c r="G54" i="71"/>
  <c r="G58" i="71" s="1"/>
  <c r="E54" i="71"/>
  <c r="E56" i="71" s="1"/>
  <c r="D54" i="71"/>
  <c r="D58" i="71" s="1"/>
  <c r="J157" i="71" s="1"/>
  <c r="B54" i="71"/>
  <c r="B56" i="71" s="1"/>
  <c r="AF43" i="71"/>
  <c r="AE43" i="71"/>
  <c r="AE43" i="71" a="1"/>
  <c r="AD43" i="71"/>
  <c r="Y43" i="71" a="1"/>
  <c r="Y43" i="71" s="1"/>
  <c r="I43" i="71"/>
  <c r="I43" i="71" a="1"/>
  <c r="AF42" i="71"/>
  <c r="AE42" i="71"/>
  <c r="AE42" i="71" a="1"/>
  <c r="AD42" i="71"/>
  <c r="Y42" i="71" a="1"/>
  <c r="Y42" i="71" s="1"/>
  <c r="I42" i="71" a="1"/>
  <c r="I42" i="71" s="1"/>
  <c r="AF41" i="71"/>
  <c r="AE41" i="71" a="1"/>
  <c r="AE41" i="71" s="1"/>
  <c r="AD41" i="71"/>
  <c r="Y41" i="71" a="1"/>
  <c r="Y41" i="71" s="1"/>
  <c r="I41" i="71" a="1"/>
  <c r="I41" i="71" s="1"/>
  <c r="AF40" i="71"/>
  <c r="AE40" i="71" a="1"/>
  <c r="AE40" i="71" s="1"/>
  <c r="AD40" i="71"/>
  <c r="Y40" i="71" a="1"/>
  <c r="Y40" i="71" s="1"/>
  <c r="I40" i="71" a="1"/>
  <c r="I40" i="71" s="1"/>
  <c r="AF39" i="71"/>
  <c r="AE39" i="71"/>
  <c r="AE39" i="71" a="1"/>
  <c r="AD39" i="71"/>
  <c r="Y39" i="71" a="1"/>
  <c r="Y39" i="71" s="1"/>
  <c r="I39" i="71" a="1"/>
  <c r="I39" i="71" s="1"/>
  <c r="AF38" i="71"/>
  <c r="AE38" i="71"/>
  <c r="AE38" i="71" a="1"/>
  <c r="AD38" i="71"/>
  <c r="Y38" i="71" a="1"/>
  <c r="Y38" i="71" s="1"/>
  <c r="I38" i="71" a="1"/>
  <c r="I38" i="71" s="1"/>
  <c r="AF37" i="71"/>
  <c r="AE37" i="71"/>
  <c r="AE37" i="71" a="1"/>
  <c r="AD37" i="71"/>
  <c r="AA37" i="71" a="1"/>
  <c r="AA37" i="71" s="1"/>
  <c r="Y37" i="71" a="1"/>
  <c r="Y37" i="71" s="1"/>
  <c r="I37" i="71" a="1"/>
  <c r="I37" i="71" s="1"/>
  <c r="AF36" i="71"/>
  <c r="AE36" i="71" a="1"/>
  <c r="AE36" i="71" s="1"/>
  <c r="AD36" i="71"/>
  <c r="Y36" i="71" a="1"/>
  <c r="Y36" i="71" s="1"/>
  <c r="I36" i="71" a="1"/>
  <c r="I36" i="71" s="1"/>
  <c r="AF35" i="71"/>
  <c r="AE35" i="71" a="1"/>
  <c r="AE35" i="71" s="1"/>
  <c r="AD35" i="71"/>
  <c r="Y35" i="71" a="1"/>
  <c r="Y35" i="71" s="1"/>
  <c r="I35" i="71" a="1"/>
  <c r="I35" i="71" s="1"/>
  <c r="AF34" i="71"/>
  <c r="AE34" i="71"/>
  <c r="AE34" i="71" a="1"/>
  <c r="AD34" i="71"/>
  <c r="Y34" i="71" a="1"/>
  <c r="Y34" i="71" s="1"/>
  <c r="I34" i="71"/>
  <c r="I34" i="71" a="1"/>
  <c r="AF33" i="71"/>
  <c r="AE33" i="71"/>
  <c r="AE33" i="71" a="1"/>
  <c r="AD33" i="71"/>
  <c r="Y33" i="71"/>
  <c r="Y33" i="71" a="1"/>
  <c r="I33" i="71" a="1"/>
  <c r="I33" i="71" s="1"/>
  <c r="AF32" i="71"/>
  <c r="AE32" i="71"/>
  <c r="AE32" i="71" a="1"/>
  <c r="AD32" i="71"/>
  <c r="Y32" i="71" a="1"/>
  <c r="Y32" i="71" s="1"/>
  <c r="I32" i="71" a="1"/>
  <c r="I32" i="71" s="1"/>
  <c r="AA32" i="71" s="1" a="1"/>
  <c r="AA32" i="71" s="1"/>
  <c r="AF31" i="71"/>
  <c r="AE31" i="71"/>
  <c r="AE31" i="71" a="1"/>
  <c r="AD31" i="71"/>
  <c r="AA31" i="71" a="1"/>
  <c r="AA31" i="71" s="1"/>
  <c r="Y31" i="71"/>
  <c r="Y31" i="71" a="1"/>
  <c r="I31" i="71" a="1"/>
  <c r="I31" i="71" s="1"/>
  <c r="AF30" i="71"/>
  <c r="AE30" i="71"/>
  <c r="AE30" i="71" a="1"/>
  <c r="AD30" i="71"/>
  <c r="AA30" i="71"/>
  <c r="AA30" i="71" a="1"/>
  <c r="Y30" i="71" a="1"/>
  <c r="Y30" i="71" s="1"/>
  <c r="I30" i="71" a="1"/>
  <c r="I30" i="71" s="1"/>
  <c r="AF29" i="71"/>
  <c r="AE29" i="71" a="1"/>
  <c r="AE29" i="71" s="1"/>
  <c r="AD29" i="71"/>
  <c r="AA29" i="71" a="1"/>
  <c r="AA29" i="71" s="1"/>
  <c r="Y29" i="71" a="1"/>
  <c r="Y29" i="71" s="1"/>
  <c r="I29" i="71" a="1"/>
  <c r="I29" i="71" s="1"/>
  <c r="AF28" i="71"/>
  <c r="AE28" i="71" a="1"/>
  <c r="AE28" i="71" s="1"/>
  <c r="AD28" i="71"/>
  <c r="AA28" i="71" a="1"/>
  <c r="AA28" i="71" s="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c r="Y24" i="71" a="1"/>
  <c r="I24" i="71" a="1"/>
  <c r="I24" i="71" s="1"/>
  <c r="AI23" i="71"/>
  <c r="AF23" i="71"/>
  <c r="AE23" i="71" a="1"/>
  <c r="AE23" i="71" s="1"/>
  <c r="AD23" i="71"/>
  <c r="AA23" i="71"/>
  <c r="AA23" i="71" a="1"/>
  <c r="Y23" i="71"/>
  <c r="Y23" i="71" a="1"/>
  <c r="I23" i="71"/>
  <c r="I23" i="71" a="1"/>
  <c r="AI22" i="71"/>
  <c r="AF22" i="71"/>
  <c r="AE22" i="71" a="1"/>
  <c r="AE22" i="71" s="1"/>
  <c r="AD22" i="71"/>
  <c r="AA22" i="71" a="1"/>
  <c r="AA22" i="71" s="1"/>
  <c r="Y22" i="71" a="1"/>
  <c r="Y22" i="71" s="1"/>
  <c r="I22" i="71" a="1"/>
  <c r="I22" i="71" s="1"/>
  <c r="AI21" i="71" a="1"/>
  <c r="AI21" i="71" s="1"/>
  <c r="AF21" i="71"/>
  <c r="AE21" i="71" a="1"/>
  <c r="AE21" i="71" s="1"/>
  <c r="AD21" i="71"/>
  <c r="Y21" i="71" a="1"/>
  <c r="Y21" i="71" s="1"/>
  <c r="I21" i="71" a="1"/>
  <c r="I21" i="71" s="1"/>
  <c r="AF20" i="71"/>
  <c r="AE20" i="71" a="1"/>
  <c r="AE20" i="71" s="1"/>
  <c r="AD20" i="71"/>
  <c r="Y20" i="71" a="1"/>
  <c r="Y20" i="71" s="1"/>
  <c r="I20" i="71" a="1"/>
  <c r="I20" i="71" s="1"/>
  <c r="AF19" i="71"/>
  <c r="AE19" i="71" a="1"/>
  <c r="AE19" i="71" s="1"/>
  <c r="AD19" i="71"/>
  <c r="AA19" i="71" a="1"/>
  <c r="AA19" i="71" s="1"/>
  <c r="Y19" i="71" a="1"/>
  <c r="Y19" i="71" s="1"/>
  <c r="I19" i="71" a="1"/>
  <c r="I19" i="71" s="1"/>
  <c r="AI18" i="71" a="1"/>
  <c r="AI18" i="71" s="1"/>
  <c r="AF18" i="71"/>
  <c r="AE18" i="71"/>
  <c r="AE18" i="71" a="1"/>
  <c r="AD18" i="71"/>
  <c r="Y18" i="71" a="1"/>
  <c r="Y18" i="71" s="1"/>
  <c r="I18" i="71" a="1"/>
  <c r="I18" i="71" s="1"/>
  <c r="AI17" i="71" a="1"/>
  <c r="AI17" i="71" s="1"/>
  <c r="AF17" i="71"/>
  <c r="AE17" i="71" a="1"/>
  <c r="AE17" i="71" s="1"/>
  <c r="AD17" i="71"/>
  <c r="Y17" i="71" a="1"/>
  <c r="Y17" i="71" s="1"/>
  <c r="I17" i="71" a="1"/>
  <c r="I17" i="71" s="1"/>
  <c r="AA17" i="71" s="1" a="1"/>
  <c r="AA17" i="71" s="1"/>
  <c r="AI16" i="71" a="1"/>
  <c r="AI16" i="71" s="1"/>
  <c r="AF16" i="71"/>
  <c r="AE16" i="71"/>
  <c r="AE16" i="71" a="1"/>
  <c r="AD16" i="71"/>
  <c r="Y16" i="71" a="1"/>
  <c r="Y16" i="71" s="1"/>
  <c r="I16" i="71" a="1"/>
  <c r="I16" i="71" s="1"/>
  <c r="AF15" i="71"/>
  <c r="AE15" i="71" a="1"/>
  <c r="AE15" i="71" s="1"/>
  <c r="AD15" i="71"/>
  <c r="Y15" i="71" a="1"/>
  <c r="Y15" i="71" s="1"/>
  <c r="I15" i="71"/>
  <c r="I15" i="71" a="1"/>
  <c r="AF14" i="71"/>
  <c r="AE14" i="71"/>
  <c r="AE14" i="71" a="1"/>
  <c r="AD14" i="71"/>
  <c r="AA14" i="71" a="1"/>
  <c r="AA14" i="71" s="1"/>
  <c r="Y14" i="71"/>
  <c r="Y14" i="71" a="1"/>
  <c r="I14" i="71" a="1"/>
  <c r="I14" i="71" s="1"/>
  <c r="AF13" i="71"/>
  <c r="AE13" i="71" a="1"/>
  <c r="AE13" i="71" s="1"/>
  <c r="AD13" i="71"/>
  <c r="AA13" i="71" a="1"/>
  <c r="AA13" i="71" s="1"/>
  <c r="Y13" i="71"/>
  <c r="Y13" i="71" a="1"/>
  <c r="I13" i="71"/>
  <c r="I44" i="71" s="1"/>
  <c r="I13" i="71" a="1"/>
  <c r="A13" i="71"/>
  <c r="A14" i="71" s="1"/>
  <c r="A15" i="71" s="1"/>
  <c r="B15" i="71" s="1"/>
  <c r="AI12" i="71"/>
  <c r="S12" i="71"/>
  <c r="AI11" i="71"/>
  <c r="AI10" i="71"/>
  <c r="X10" i="71" a="1"/>
  <c r="X10" i="71" s="1"/>
  <c r="W10" i="71"/>
  <c r="W10" i="71" a="1"/>
  <c r="V10" i="71"/>
  <c r="V10" i="71" a="1"/>
  <c r="U10" i="71" a="1"/>
  <c r="U10" i="71" s="1"/>
  <c r="S10" i="71" s="1" a="1"/>
  <c r="S10" i="71" s="1"/>
  <c r="O10" i="71"/>
  <c r="O10" i="71" a="1"/>
  <c r="E10" i="71"/>
  <c r="AI9" i="71"/>
  <c r="S9" i="71"/>
  <c r="S9" i="71" a="1"/>
  <c r="AI8" i="71"/>
  <c r="S8" i="71" a="1"/>
  <c r="S8" i="71" s="1"/>
  <c r="M8" i="71"/>
  <c r="AP7" i="71"/>
  <c r="AI7" i="71" a="1"/>
  <c r="AI7" i="71" s="1"/>
  <c r="S7" i="71" a="1"/>
  <c r="S7" i="71" s="1"/>
  <c r="C7" i="71"/>
  <c r="AP6" i="71"/>
  <c r="AI6" i="71"/>
  <c r="A6" i="71"/>
  <c r="AP5" i="71"/>
  <c r="AI5" i="71"/>
  <c r="AI5" i="71" a="1"/>
  <c r="AP4" i="71"/>
  <c r="AO4" i="71"/>
  <c r="AI4" i="71"/>
  <c r="S3" i="71" s="1" a="1"/>
  <c r="S3" i="71" s="1"/>
  <c r="AI4" i="71" a="1"/>
  <c r="S4" i="71"/>
  <c r="AI3" i="71"/>
  <c r="A3" i="71"/>
  <c r="AI2" i="71"/>
  <c r="S2" i="71" s="1" a="1"/>
  <c r="S2" i="71" s="1"/>
  <c r="Q1" i="71"/>
  <c r="N1" i="71"/>
  <c r="J222" i="70"/>
  <c r="M219" i="70"/>
  <c r="B218" i="70"/>
  <c r="J191" i="70"/>
  <c r="B187" i="70"/>
  <c r="J181" i="70"/>
  <c r="F181" i="70"/>
  <c r="Q179" i="70"/>
  <c r="H178" i="70"/>
  <c r="B178" i="70"/>
  <c r="H174" i="70"/>
  <c r="B174" i="70"/>
  <c r="B171" i="70"/>
  <c r="N164" i="70"/>
  <c r="N163" i="70"/>
  <c r="K163" i="70"/>
  <c r="O160" i="70"/>
  <c r="J160" i="70"/>
  <c r="M157" i="70"/>
  <c r="B157" i="70"/>
  <c r="F156" i="70"/>
  <c r="B156" i="70"/>
  <c r="H138" i="70"/>
  <c r="B138" i="70"/>
  <c r="B133" i="70"/>
  <c r="O129" i="70"/>
  <c r="J129" i="70"/>
  <c r="H126" i="70" a="1"/>
  <c r="H126" i="70" s="1"/>
  <c r="B126" i="70"/>
  <c r="F125" i="70"/>
  <c r="B125" i="70"/>
  <c r="H107" i="70"/>
  <c r="B107" i="70"/>
  <c r="P104" i="70"/>
  <c r="J102" i="70"/>
  <c r="B102" i="70"/>
  <c r="M98" i="70"/>
  <c r="J98" i="70"/>
  <c r="M95" i="70"/>
  <c r="H95" i="70" a="1"/>
  <c r="H95" i="70" s="1"/>
  <c r="B95" i="70"/>
  <c r="F94" i="70"/>
  <c r="B94" i="70"/>
  <c r="G91" i="70" a="1"/>
  <c r="G91" i="70" s="1"/>
  <c r="C91" i="70" a="1"/>
  <c r="C91" i="70" s="1"/>
  <c r="N90" i="70"/>
  <c r="N90" i="70" a="1"/>
  <c r="N88" i="70" a="1"/>
  <c r="N88" i="70" s="1"/>
  <c r="E88" i="70"/>
  <c r="E88" i="70" a="1"/>
  <c r="C88" i="70" a="1"/>
  <c r="C88" i="70" s="1"/>
  <c r="N84" i="70" a="1"/>
  <c r="N84" i="70" s="1"/>
  <c r="E84" i="70" a="1"/>
  <c r="E84" i="70" s="1"/>
  <c r="C84" i="70" a="1"/>
  <c r="C84" i="70" s="1"/>
  <c r="J77" i="70" a="1"/>
  <c r="J77" i="70" s="1"/>
  <c r="N71" i="70" a="1"/>
  <c r="N71" i="70" s="1"/>
  <c r="B67" i="70" a="1"/>
  <c r="B67" i="70" s="1"/>
  <c r="P66" i="70" a="1"/>
  <c r="P66" i="70" s="1"/>
  <c r="G61" i="70"/>
  <c r="I60" i="70"/>
  <c r="I58" i="70"/>
  <c r="D58" i="70"/>
  <c r="J157" i="70" s="1"/>
  <c r="J65" i="70" s="1" a="1"/>
  <c r="J65" i="70" s="1"/>
  <c r="B57" i="70"/>
  <c r="G56" i="70"/>
  <c r="N54" i="70" a="1"/>
  <c r="N54" i="70" s="1"/>
  <c r="O68" i="70" s="1" a="1"/>
  <c r="O68" i="70" s="1"/>
  <c r="L54" i="70" a="1"/>
  <c r="L54" i="70" s="1"/>
  <c r="Q44" i="70" s="1"/>
  <c r="I54" i="70"/>
  <c r="G54" i="70"/>
  <c r="G57" i="70" s="1"/>
  <c r="E54" i="70"/>
  <c r="E57" i="70" s="1"/>
  <c r="D54" i="70"/>
  <c r="B54" i="70"/>
  <c r="B56" i="70" s="1"/>
  <c r="AF43" i="70"/>
  <c r="AE43" i="70" a="1"/>
  <c r="AE43" i="70" s="1"/>
  <c r="AD43" i="70"/>
  <c r="Y43" i="70"/>
  <c r="Y43" i="70" a="1"/>
  <c r="I43" i="70" a="1"/>
  <c r="I43" i="70" s="1"/>
  <c r="AA43" i="70" s="1" a="1"/>
  <c r="AA43" i="70" s="1"/>
  <c r="AF42" i="70"/>
  <c r="AE42" i="70"/>
  <c r="AE42" i="70" a="1"/>
  <c r="AD42" i="70"/>
  <c r="Y42" i="70"/>
  <c r="Y42" i="70" a="1"/>
  <c r="I42" i="70" a="1"/>
  <c r="I42" i="70" s="1"/>
  <c r="AF41" i="70"/>
  <c r="AE41" i="70" a="1"/>
  <c r="AE41" i="70" s="1"/>
  <c r="AD41" i="70"/>
  <c r="Y41" i="70" a="1"/>
  <c r="Y41" i="70" s="1"/>
  <c r="I41" i="70"/>
  <c r="AA41" i="70" s="1" a="1"/>
  <c r="AA41" i="70" s="1"/>
  <c r="I41" i="70" a="1"/>
  <c r="AF40" i="70"/>
  <c r="AE40" i="70"/>
  <c r="AE40" i="70" a="1"/>
  <c r="AD40" i="70"/>
  <c r="Y40" i="70" a="1"/>
  <c r="Y40" i="70" s="1"/>
  <c r="I40" i="70" a="1"/>
  <c r="I40" i="70" s="1"/>
  <c r="AF39" i="70"/>
  <c r="AE39" i="70"/>
  <c r="AE39" i="70" a="1"/>
  <c r="AD39" i="70"/>
  <c r="Y39" i="70" a="1"/>
  <c r="Y39" i="70" s="1"/>
  <c r="I39" i="70" a="1"/>
  <c r="I39" i="70" s="1"/>
  <c r="AF38" i="70"/>
  <c r="AE38" i="70"/>
  <c r="AE38" i="70" a="1"/>
  <c r="AD38" i="70"/>
  <c r="Y38" i="70" a="1"/>
  <c r="Y38" i="70" s="1"/>
  <c r="I38" i="70" a="1"/>
  <c r="I38" i="70" s="1"/>
  <c r="AF37" i="70"/>
  <c r="AE37" i="70" a="1"/>
  <c r="AE37" i="70" s="1"/>
  <c r="AD37" i="70"/>
  <c r="AA37" i="70" a="1"/>
  <c r="AA37" i="70" s="1"/>
  <c r="Y37" i="70"/>
  <c r="Y37" i="70" a="1"/>
  <c r="I37" i="70" a="1"/>
  <c r="I37" i="70" s="1"/>
  <c r="AF36" i="70"/>
  <c r="AE36" i="70" a="1"/>
  <c r="AE36" i="70" s="1"/>
  <c r="AD36" i="70"/>
  <c r="Y36" i="70" a="1"/>
  <c r="Y36" i="70" s="1"/>
  <c r="I36" i="70" a="1"/>
  <c r="I36" i="70" s="1"/>
  <c r="AF35" i="70"/>
  <c r="AE35" i="70" a="1"/>
  <c r="AE35" i="70" s="1"/>
  <c r="AD35" i="70"/>
  <c r="AA35" i="70" a="1"/>
  <c r="AA35" i="70" s="1"/>
  <c r="Y35" i="70" a="1"/>
  <c r="Y35" i="70" s="1"/>
  <c r="I35" i="70" a="1"/>
  <c r="I35" i="70" s="1"/>
  <c r="AF34" i="70"/>
  <c r="AE34" i="70"/>
  <c r="AE34" i="70" a="1"/>
  <c r="AD34" i="70"/>
  <c r="Y34" i="70" a="1"/>
  <c r="Y34" i="70" s="1"/>
  <c r="I34" i="70" a="1"/>
  <c r="I34" i="70" s="1"/>
  <c r="AF33" i="70"/>
  <c r="AE33" i="70" a="1"/>
  <c r="AE33" i="70" s="1"/>
  <c r="AD33" i="70"/>
  <c r="Y33" i="70" a="1"/>
  <c r="Y33" i="70" s="1"/>
  <c r="I33" i="70" a="1"/>
  <c r="I33" i="70" s="1"/>
  <c r="AF32" i="70"/>
  <c r="AE32" i="70" a="1"/>
  <c r="AE32" i="70" s="1"/>
  <c r="AD32" i="70"/>
  <c r="Y32" i="70" a="1"/>
  <c r="Y32" i="70" s="1"/>
  <c r="I32" i="70" a="1"/>
  <c r="I32" i="70" s="1"/>
  <c r="AF31" i="70"/>
  <c r="AE31" i="70"/>
  <c r="AE31" i="70" a="1"/>
  <c r="AD31" i="70"/>
  <c r="Y31" i="70"/>
  <c r="Y31" i="70" a="1"/>
  <c r="I31" i="70" a="1"/>
  <c r="I31" i="70" s="1"/>
  <c r="AF30" i="70"/>
  <c r="AE30" i="70"/>
  <c r="AE30" i="70" a="1"/>
  <c r="AD30" i="70"/>
  <c r="Y30" i="70" a="1"/>
  <c r="Y30" i="70" s="1"/>
  <c r="I30" i="70"/>
  <c r="I30" i="70" a="1"/>
  <c r="AF29" i="70"/>
  <c r="AE29" i="70"/>
  <c r="AE29" i="70" a="1"/>
  <c r="AD29" i="70"/>
  <c r="Y29" i="70" a="1"/>
  <c r="Y29" i="70" s="1"/>
  <c r="I29" i="70" a="1"/>
  <c r="I29" i="70" s="1"/>
  <c r="AA29" i="70" s="1" a="1"/>
  <c r="AA29" i="70" s="1"/>
  <c r="AF28" i="70"/>
  <c r="AE28" i="70" a="1"/>
  <c r="AE28" i="70" s="1"/>
  <c r="AD28" i="70"/>
  <c r="AA28" i="70" a="1"/>
  <c r="AA28" i="70" s="1"/>
  <c r="Y28" i="70" a="1"/>
  <c r="Y28" i="70" s="1"/>
  <c r="I28" i="70" a="1"/>
  <c r="I28" i="70" s="1"/>
  <c r="AF27" i="70"/>
  <c r="AE27" i="70" a="1"/>
  <c r="AE27" i="70" s="1"/>
  <c r="AD27" i="70"/>
  <c r="Y27" i="70" a="1"/>
  <c r="Y27" i="70" s="1"/>
  <c r="I27" i="70" a="1"/>
  <c r="I27" i="70" s="1"/>
  <c r="AA27" i="70" s="1" a="1"/>
  <c r="AA27" i="70" s="1"/>
  <c r="AF26" i="70"/>
  <c r="AE26" i="70"/>
  <c r="AE26" i="70" a="1"/>
  <c r="AD26" i="70"/>
  <c r="Y26" i="70" a="1"/>
  <c r="Y26" i="70" s="1"/>
  <c r="I26" i="70"/>
  <c r="I26" i="70" a="1"/>
  <c r="AF25" i="70"/>
  <c r="AE25" i="70" a="1"/>
  <c r="AE25" i="70" s="1"/>
  <c r="AD25" i="70"/>
  <c r="Y25" i="70" a="1"/>
  <c r="Y25" i="70" s="1"/>
  <c r="I25" i="70" a="1"/>
  <c r="I25" i="70" s="1"/>
  <c r="AF24" i="70"/>
  <c r="AE24" i="70" a="1"/>
  <c r="AE24" i="70" s="1"/>
  <c r="AD24" i="70"/>
  <c r="Y24" i="70"/>
  <c r="Y24" i="70" a="1"/>
  <c r="I24" i="70" a="1"/>
  <c r="I24" i="70" s="1"/>
  <c r="AI23" i="70"/>
  <c r="AF23" i="70"/>
  <c r="AE23" i="70" a="1"/>
  <c r="AE23" i="70" s="1"/>
  <c r="AD23" i="70"/>
  <c r="Y23" i="70"/>
  <c r="Y23" i="70" a="1"/>
  <c r="I23" i="70"/>
  <c r="I23" i="70" a="1"/>
  <c r="AI22" i="70"/>
  <c r="AF22" i="70"/>
  <c r="AE22" i="70"/>
  <c r="AE22" i="70" a="1"/>
  <c r="AD22" i="70"/>
  <c r="Y22" i="70" a="1"/>
  <c r="Y22" i="70" s="1"/>
  <c r="I22" i="70" a="1"/>
  <c r="I22" i="70" s="1"/>
  <c r="AI21" i="70" a="1"/>
  <c r="AI21" i="70" s="1"/>
  <c r="AF21" i="70"/>
  <c r="AE21" i="70" a="1"/>
  <c r="AE21" i="70" s="1"/>
  <c r="AD21" i="70"/>
  <c r="Y21" i="70" a="1"/>
  <c r="Y21" i="70" s="1"/>
  <c r="I21" i="70" a="1"/>
  <c r="I21" i="70" s="1"/>
  <c r="AA21" i="70" s="1" a="1"/>
  <c r="AA21" i="70" s="1"/>
  <c r="AF20" i="70"/>
  <c r="AE20" i="70" a="1"/>
  <c r="AE20" i="70" s="1"/>
  <c r="AD20" i="70"/>
  <c r="Y20" i="70"/>
  <c r="Y20" i="70" a="1"/>
  <c r="I20" i="70" a="1"/>
  <c r="I20" i="70" s="1"/>
  <c r="AF19" i="70"/>
  <c r="AE19" i="70" a="1"/>
  <c r="AE19" i="70" s="1"/>
  <c r="AD19" i="70"/>
  <c r="Y19" i="70"/>
  <c r="Y19" i="70" a="1"/>
  <c r="I19" i="70" a="1"/>
  <c r="I19" i="70" s="1"/>
  <c r="AI18" i="70"/>
  <c r="AI18" i="70" a="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a="1"/>
  <c r="Y15" i="70" s="1"/>
  <c r="I15" i="70"/>
  <c r="I15" i="70" a="1"/>
  <c r="AF14" i="70"/>
  <c r="AE14" i="70"/>
  <c r="AE14" i="70" a="1"/>
  <c r="AD14" i="70"/>
  <c r="AA14" i="70" a="1"/>
  <c r="AA14" i="70" s="1"/>
  <c r="Y14" i="70" a="1"/>
  <c r="Y14" i="70" s="1"/>
  <c r="I14" i="70"/>
  <c r="I14" i="70" a="1"/>
  <c r="AF13" i="70"/>
  <c r="AE13" i="70" a="1"/>
  <c r="AE13" i="70" s="1"/>
  <c r="AD13" i="70"/>
  <c r="Y13" i="70" a="1"/>
  <c r="Y13" i="70" s="1"/>
  <c r="I13" i="70"/>
  <c r="I13" i="70" a="1"/>
  <c r="A13" i="70"/>
  <c r="A14" i="70" s="1"/>
  <c r="A15" i="70" s="1"/>
  <c r="AI12" i="70"/>
  <c r="S12" i="70"/>
  <c r="AI11" i="70"/>
  <c r="AI10" i="70"/>
  <c r="X10" i="70" a="1"/>
  <c r="X10" i="70" s="1"/>
  <c r="W10" i="70" a="1"/>
  <c r="W10" i="70" s="1"/>
  <c r="V10" i="70"/>
  <c r="V10" i="70" a="1"/>
  <c r="U10" i="70" a="1"/>
  <c r="U10" i="70" s="1"/>
  <c r="O10" i="70"/>
  <c r="O10" i="70" a="1"/>
  <c r="E10" i="70"/>
  <c r="AI9" i="70"/>
  <c r="S9" i="70"/>
  <c r="S9" i="70" a="1"/>
  <c r="AI8" i="70"/>
  <c r="S8" i="70"/>
  <c r="S8" i="70" a="1"/>
  <c r="M8" i="70"/>
  <c r="AP7" i="70"/>
  <c r="AI7" i="70" a="1"/>
  <c r="AI7" i="70" s="1"/>
  <c r="S7" i="70" a="1"/>
  <c r="S7" i="70" s="1"/>
  <c r="C7" i="70"/>
  <c r="AP6" i="70"/>
  <c r="AI6" i="70"/>
  <c r="A6" i="70"/>
  <c r="AP5" i="70"/>
  <c r="AI5" i="70" a="1"/>
  <c r="AI5" i="70" s="1"/>
  <c r="AP4" i="70"/>
  <c r="AO4" i="70"/>
  <c r="AI4" i="70"/>
  <c r="AI4" i="70" a="1"/>
  <c r="S4" i="70"/>
  <c r="AI3" i="70"/>
  <c r="A3" i="70"/>
  <c r="AI2" i="70"/>
  <c r="S2" i="70" s="1" a="1"/>
  <c r="S2" i="70" s="1"/>
  <c r="Q1" i="70"/>
  <c r="N1" i="70"/>
  <c r="B69" i="78" l="1" a="1"/>
  <c r="B69" i="78" s="1"/>
  <c r="E99" i="78" a="1"/>
  <c r="E99" i="78" s="1"/>
  <c r="E69" i="78" s="1" a="1"/>
  <c r="E69" i="78" s="1"/>
  <c r="E99" i="76" a="1"/>
  <c r="E99" i="76" s="1"/>
  <c r="E69" i="76" s="1" a="1"/>
  <c r="E69" i="76" s="1"/>
  <c r="B69" i="76" a="1"/>
  <c r="B69" i="76" s="1"/>
  <c r="D65" i="75"/>
  <c r="E57" i="75"/>
  <c r="E61" i="75"/>
  <c r="A14" i="75"/>
  <c r="AA34" i="75" a="1"/>
  <c r="AA34" i="75" s="1"/>
  <c r="AA42" i="75" a="1"/>
  <c r="AA42" i="75" s="1"/>
  <c r="AA30" i="75" a="1"/>
  <c r="AA30" i="75" s="1"/>
  <c r="AA35" i="75" a="1"/>
  <c r="AA35" i="75" s="1"/>
  <c r="J54" i="75"/>
  <c r="AA40" i="75" a="1"/>
  <c r="AA40" i="75" s="1"/>
  <c r="H77" i="75" a="1"/>
  <c r="H77" i="75" s="1"/>
  <c r="AA27" i="75" a="1"/>
  <c r="AA27" i="75" s="1"/>
  <c r="H157" i="75"/>
  <c r="AA23" i="75" a="1"/>
  <c r="AA23" i="75" s="1"/>
  <c r="B56" i="75"/>
  <c r="B60" i="75"/>
  <c r="H219" i="75" a="1"/>
  <c r="H219" i="75" s="1"/>
  <c r="H95" i="75" a="1"/>
  <c r="H95" i="75" s="1"/>
  <c r="AA16" i="75" a="1"/>
  <c r="AA16" i="75" s="1"/>
  <c r="AA26" i="75" a="1"/>
  <c r="AA26" i="75" s="1"/>
  <c r="AA18" i="75" a="1"/>
  <c r="AA18" i="75" s="1"/>
  <c r="AA39" i="75" a="1"/>
  <c r="AA39" i="75" s="1"/>
  <c r="AI19" i="75"/>
  <c r="AA41" i="75" a="1"/>
  <c r="AA41" i="75" s="1"/>
  <c r="E56" i="75"/>
  <c r="E95" i="75"/>
  <c r="E157" i="75"/>
  <c r="E60" i="75"/>
  <c r="E58" i="75"/>
  <c r="O223" i="75"/>
  <c r="O192" i="75"/>
  <c r="O130" i="75"/>
  <c r="I57" i="75"/>
  <c r="L99" i="75"/>
  <c r="O161" i="75"/>
  <c r="I61" i="75"/>
  <c r="I60" i="75"/>
  <c r="I56" i="75"/>
  <c r="I58" i="75"/>
  <c r="N164" i="75"/>
  <c r="B14" i="75"/>
  <c r="AA21" i="75" a="1"/>
  <c r="AA21" i="75" s="1"/>
  <c r="AA36" i="75" a="1"/>
  <c r="AA36" i="75" s="1"/>
  <c r="H126" i="75" a="1"/>
  <c r="H126" i="75" s="1"/>
  <c r="AA15" i="75" a="1"/>
  <c r="AA15" i="75" s="1"/>
  <c r="AI20" i="75"/>
  <c r="AI13" i="75"/>
  <c r="AA32" i="75" a="1"/>
  <c r="AA32" i="75" s="1"/>
  <c r="S10" i="75" a="1"/>
  <c r="S10" i="75" s="1"/>
  <c r="AA33" i="75" a="1"/>
  <c r="AA33" i="75" s="1"/>
  <c r="G57" i="75"/>
  <c r="M65" i="75"/>
  <c r="M157" i="75"/>
  <c r="M219" i="75"/>
  <c r="G56" i="75"/>
  <c r="M95" i="75"/>
  <c r="G58" i="75"/>
  <c r="B61" i="75"/>
  <c r="P74" i="75" a="1"/>
  <c r="P74" i="75" s="1"/>
  <c r="I44" i="75"/>
  <c r="P80" i="75"/>
  <c r="D64" i="75" a="1"/>
  <c r="D64" i="75" s="1"/>
  <c r="K70" i="75" a="1"/>
  <c r="K70" i="75" s="1"/>
  <c r="L72" i="75" a="1"/>
  <c r="L72" i="75" s="1"/>
  <c r="D75" i="75" a="1"/>
  <c r="D75" i="75" s="1"/>
  <c r="J77" i="75" a="1"/>
  <c r="J77" i="75" s="1"/>
  <c r="B77" i="75" a="1"/>
  <c r="B77" i="75" s="1"/>
  <c r="O87" i="75" a="1"/>
  <c r="O87" i="75" s="1"/>
  <c r="D77" i="75" a="1"/>
  <c r="D77" i="75" s="1"/>
  <c r="J70" i="75" a="1"/>
  <c r="J70" i="75" s="1"/>
  <c r="B63" i="75" a="1"/>
  <c r="B63" i="75" s="1"/>
  <c r="G89" i="75" a="1"/>
  <c r="G89" i="75" s="1"/>
  <c r="K65" i="75" a="1"/>
  <c r="K65" i="75" s="1"/>
  <c r="D53" i="75" a="1"/>
  <c r="D53" i="75" s="1"/>
  <c r="H125" i="75" a="1"/>
  <c r="H125" i="75" s="1"/>
  <c r="N87" i="75" a="1"/>
  <c r="N87" i="75" s="1"/>
  <c r="M77" i="75" a="1"/>
  <c r="M77" i="75" s="1"/>
  <c r="O73" i="75" a="1"/>
  <c r="O73" i="75" s="1"/>
  <c r="I70" i="75" a="1"/>
  <c r="I70" i="75" s="1"/>
  <c r="I69" i="75" a="1"/>
  <c r="I69" i="75" s="1"/>
  <c r="F68" i="75" a="1"/>
  <c r="F68" i="75" s="1"/>
  <c r="O64" i="75" a="1"/>
  <c r="O64" i="75" s="1"/>
  <c r="A63" i="75" a="1"/>
  <c r="A63" i="75" s="1"/>
  <c r="H94" i="75" a="1"/>
  <c r="H94" i="75" s="1"/>
  <c r="B76" i="75" a="1"/>
  <c r="B76" i="75" s="1"/>
  <c r="N74" i="75" a="1"/>
  <c r="N74" i="75" s="1"/>
  <c r="L73" i="75" a="1"/>
  <c r="L73" i="75" s="1"/>
  <c r="B70" i="75" a="1"/>
  <c r="B70" i="75" s="1"/>
  <c r="H69" i="75" a="1"/>
  <c r="H69" i="75" s="1"/>
  <c r="B68" i="75" a="1"/>
  <c r="B68" i="75" s="1"/>
  <c r="M64" i="75" a="1"/>
  <c r="M64" i="75" s="1"/>
  <c r="Q174" i="75"/>
  <c r="Q180" i="75"/>
  <c r="E83" i="75" a="1"/>
  <c r="E83" i="75" s="1"/>
  <c r="I65" i="75" a="1"/>
  <c r="I65" i="75" s="1"/>
  <c r="P69" i="75" a="1"/>
  <c r="P69" i="75" s="1"/>
  <c r="H44" i="75"/>
  <c r="Z13" i="75" a="1"/>
  <c r="Z13" i="75" s="1"/>
  <c r="S13" i="75" s="1" a="1"/>
  <c r="S13" i="75" s="1"/>
  <c r="A82" i="75" a="1"/>
  <c r="A82" i="75" s="1"/>
  <c r="J68" i="75" a="1"/>
  <c r="J68" i="75" s="1"/>
  <c r="Q134" i="75"/>
  <c r="Q171" i="75"/>
  <c r="F64" i="75" a="1"/>
  <c r="F64" i="75" s="1"/>
  <c r="N65" i="75" a="1"/>
  <c r="N65" i="75" s="1"/>
  <c r="B71" i="75" a="1"/>
  <c r="B71" i="75" s="1"/>
  <c r="E75" i="75" a="1"/>
  <c r="E75" i="75" s="1"/>
  <c r="P84" i="75"/>
  <c r="H187" i="75" a="1"/>
  <c r="H187" i="75" s="1"/>
  <c r="AA13" i="75" a="1"/>
  <c r="AA13" i="75" s="1"/>
  <c r="P135" i="75"/>
  <c r="P89" i="75" s="1"/>
  <c r="H83" i="75" a="1"/>
  <c r="H83" i="75" s="1"/>
  <c r="A14" i="73"/>
  <c r="B14" i="73" s="1"/>
  <c r="AI20" i="73"/>
  <c r="AA16" i="73" a="1"/>
  <c r="AA16" i="73" s="1"/>
  <c r="AA34" i="73" a="1"/>
  <c r="AA34" i="73" s="1"/>
  <c r="AA14" i="73" a="1"/>
  <c r="AA14" i="73" s="1"/>
  <c r="AA24" i="73" a="1"/>
  <c r="AA24" i="73" s="1"/>
  <c r="AI19" i="73"/>
  <c r="AA25" i="73" a="1"/>
  <c r="AA25" i="73" s="1"/>
  <c r="AA18" i="73" a="1"/>
  <c r="AA18" i="73" s="1"/>
  <c r="AA43" i="73" a="1"/>
  <c r="AA43" i="73" s="1"/>
  <c r="AA20" i="73" a="1"/>
  <c r="AA20" i="73" s="1"/>
  <c r="H44" i="73"/>
  <c r="J54" i="73"/>
  <c r="AA29" i="73" a="1"/>
  <c r="AA29" i="73" s="1"/>
  <c r="AA39" i="73" a="1"/>
  <c r="AA39" i="73" s="1"/>
  <c r="AA35" i="73" a="1"/>
  <c r="AA35" i="73" s="1"/>
  <c r="B56" i="73"/>
  <c r="B60" i="73"/>
  <c r="B58" i="73"/>
  <c r="B61" i="73"/>
  <c r="H219" i="73" a="1"/>
  <c r="H219" i="73" s="1"/>
  <c r="H95" i="73" a="1"/>
  <c r="H95" i="73" s="1"/>
  <c r="I44" i="73"/>
  <c r="AA13" i="73" a="1"/>
  <c r="AA13" i="73" s="1"/>
  <c r="Z13" i="73" a="1"/>
  <c r="Z13" i="73" s="1"/>
  <c r="D61" i="73"/>
  <c r="D58" i="73"/>
  <c r="J157" i="73" s="1"/>
  <c r="J65" i="73" s="1" a="1"/>
  <c r="J65" i="73" s="1"/>
  <c r="AA38" i="73" a="1"/>
  <c r="AA38" i="73" s="1"/>
  <c r="AA40" i="73" a="1"/>
  <c r="AA40" i="73" s="1"/>
  <c r="E56" i="73"/>
  <c r="E95" i="73"/>
  <c r="E157" i="73"/>
  <c r="E60" i="73"/>
  <c r="E61" i="73"/>
  <c r="E58" i="73"/>
  <c r="D65" i="73"/>
  <c r="E57" i="73"/>
  <c r="AA30" i="73" a="1"/>
  <c r="AA30" i="73" s="1"/>
  <c r="AA32" i="73" a="1"/>
  <c r="AA32" i="73" s="1"/>
  <c r="H87" i="73" a="1"/>
  <c r="H87" i="73" s="1"/>
  <c r="Z14" i="73" a="1"/>
  <c r="Z14" i="73" s="1"/>
  <c r="S14" i="73" s="1" a="1"/>
  <c r="S14" i="73" s="1"/>
  <c r="AA22" i="73" a="1"/>
  <c r="AA22" i="73" s="1"/>
  <c r="AA19" i="73" a="1"/>
  <c r="AA19" i="73" s="1"/>
  <c r="AA31" i="73" a="1"/>
  <c r="AA31" i="73" s="1"/>
  <c r="A15" i="73"/>
  <c r="AA26" i="73" a="1"/>
  <c r="AA26" i="73" s="1"/>
  <c r="H77" i="73" a="1"/>
  <c r="H77" i="73" s="1"/>
  <c r="AA41" i="73" a="1"/>
  <c r="AA41" i="73" s="1"/>
  <c r="AA17" i="73" a="1"/>
  <c r="AA17" i="73" s="1"/>
  <c r="AA15" i="73" a="1"/>
  <c r="AA15" i="73" s="1"/>
  <c r="AA23" i="73" a="1"/>
  <c r="AA23" i="73" s="1"/>
  <c r="K70" i="73" a="1"/>
  <c r="K70" i="73" s="1"/>
  <c r="AA42" i="73" a="1"/>
  <c r="AA42" i="73" s="1"/>
  <c r="B77" i="73" a="1"/>
  <c r="B77" i="73" s="1"/>
  <c r="AP4" i="73"/>
  <c r="AA33" i="73" a="1"/>
  <c r="AA33" i="73" s="1"/>
  <c r="E65" i="73" a="1"/>
  <c r="E65" i="73" s="1"/>
  <c r="K69" i="73" a="1"/>
  <c r="K69" i="73" s="1"/>
  <c r="E75" i="73" a="1"/>
  <c r="E75" i="73" s="1"/>
  <c r="O223" i="73"/>
  <c r="O192" i="73"/>
  <c r="O130" i="73"/>
  <c r="I57" i="73"/>
  <c r="O161" i="73"/>
  <c r="L99" i="73"/>
  <c r="O87" i="73" a="1"/>
  <c r="O87" i="73" s="1"/>
  <c r="D77" i="73" a="1"/>
  <c r="D77" i="73" s="1"/>
  <c r="J70" i="73" a="1"/>
  <c r="J70" i="73" s="1"/>
  <c r="B63" i="73" a="1"/>
  <c r="B63" i="73" s="1"/>
  <c r="G89" i="73" a="1"/>
  <c r="G89" i="73" s="1"/>
  <c r="K65" i="73" a="1"/>
  <c r="K65" i="73" s="1"/>
  <c r="D53" i="73" a="1"/>
  <c r="D53" i="73" s="1"/>
  <c r="H125" i="73" a="1"/>
  <c r="H125" i="73" s="1"/>
  <c r="N87" i="73" a="1"/>
  <c r="N87" i="73" s="1"/>
  <c r="M77" i="73" a="1"/>
  <c r="M77" i="73" s="1"/>
  <c r="O73" i="73" a="1"/>
  <c r="O73" i="73" s="1"/>
  <c r="I70" i="73" a="1"/>
  <c r="I70" i="73" s="1"/>
  <c r="I69" i="73" a="1"/>
  <c r="I69" i="73" s="1"/>
  <c r="F68" i="73" a="1"/>
  <c r="F68" i="73" s="1"/>
  <c r="O64" i="73" a="1"/>
  <c r="O64" i="73" s="1"/>
  <c r="A63" i="73" a="1"/>
  <c r="A63" i="73" s="1"/>
  <c r="K10" i="73" a="1"/>
  <c r="K10" i="73" s="1"/>
  <c r="Q180" i="73"/>
  <c r="Q174" i="73"/>
  <c r="Q79" i="73" s="1"/>
  <c r="H94" i="73" a="1"/>
  <c r="H94" i="73" s="1"/>
  <c r="B76" i="73" a="1"/>
  <c r="B76" i="73" s="1"/>
  <c r="N74" i="73" a="1"/>
  <c r="N74" i="73" s="1"/>
  <c r="L73" i="73" a="1"/>
  <c r="L73" i="73" s="1"/>
  <c r="B70" i="73" a="1"/>
  <c r="B70" i="73" s="1"/>
  <c r="H69" i="73" a="1"/>
  <c r="H69" i="73" s="1"/>
  <c r="B68" i="73" a="1"/>
  <c r="B68" i="73" s="1"/>
  <c r="M64" i="73" a="1"/>
  <c r="M64" i="73" s="1"/>
  <c r="K71" i="73" a="1"/>
  <c r="K71" i="73" s="1"/>
  <c r="D74" i="73" a="1"/>
  <c r="D74" i="73" s="1"/>
  <c r="I61" i="73"/>
  <c r="F75" i="73" a="1"/>
  <c r="F75" i="73" s="1"/>
  <c r="G56" i="73"/>
  <c r="N71" i="73" a="1"/>
  <c r="N71" i="73" s="1"/>
  <c r="E74" i="73" a="1"/>
  <c r="E74" i="73" s="1"/>
  <c r="J68" i="73" a="1"/>
  <c r="J68" i="73" s="1"/>
  <c r="Q134" i="73"/>
  <c r="Q171" i="73"/>
  <c r="I58" i="73"/>
  <c r="G65" i="73" a="1"/>
  <c r="G65" i="73" s="1"/>
  <c r="N69" i="73" a="1"/>
  <c r="N69" i="73" s="1"/>
  <c r="L75" i="73" a="1"/>
  <c r="L75" i="73" s="1"/>
  <c r="E78" i="73" a="1"/>
  <c r="E78" i="73" s="1"/>
  <c r="B83" i="73" a="1"/>
  <c r="B83" i="73" s="1"/>
  <c r="H187" i="73" a="1"/>
  <c r="H187" i="73" s="1"/>
  <c r="AA21" i="73" a="1"/>
  <c r="AA21" i="73" s="1"/>
  <c r="B67" i="73" a="1"/>
  <c r="B67" i="73" s="1"/>
  <c r="A82" i="73" a="1"/>
  <c r="A82" i="73" s="1"/>
  <c r="P171" i="73"/>
  <c r="H10" i="73" a="1"/>
  <c r="H10" i="73" s="1"/>
  <c r="I56" i="73"/>
  <c r="F74" i="73" a="1"/>
  <c r="F74" i="73" s="1"/>
  <c r="P135" i="73"/>
  <c r="H83" i="73" a="1"/>
  <c r="H83" i="73" s="1"/>
  <c r="E57" i="72"/>
  <c r="E61" i="72"/>
  <c r="D65" i="72"/>
  <c r="E126" i="72"/>
  <c r="A14" i="72"/>
  <c r="A15" i="72" s="1"/>
  <c r="A16" i="72" s="1"/>
  <c r="A17" i="72" s="1"/>
  <c r="Z17" i="72" s="1" a="1"/>
  <c r="Z17" i="72" s="1"/>
  <c r="S17" i="72" s="1" a="1"/>
  <c r="S17" i="72" s="1"/>
  <c r="B14" i="72"/>
  <c r="AA25" i="72" a="1"/>
  <c r="AA25" i="72" s="1"/>
  <c r="AA14" i="72" a="1"/>
  <c r="AA14" i="72" s="1"/>
  <c r="AA34" i="72" a="1"/>
  <c r="AA34" i="72" s="1"/>
  <c r="AA28" i="72" a="1"/>
  <c r="AA28" i="72" s="1"/>
  <c r="AA41" i="72" a="1"/>
  <c r="AA41" i="72" s="1"/>
  <c r="AA18" i="72" a="1"/>
  <c r="AA18" i="72" s="1"/>
  <c r="AI19" i="72"/>
  <c r="AA30" i="72" a="1"/>
  <c r="AA30" i="72" s="1"/>
  <c r="J54" i="72"/>
  <c r="AA15" i="72" a="1"/>
  <c r="AA15" i="72" s="1"/>
  <c r="I44" i="72"/>
  <c r="AA13" i="72" a="1"/>
  <c r="AA13" i="72" s="1"/>
  <c r="Z13" i="72" a="1"/>
  <c r="Z13" i="72" s="1"/>
  <c r="AA33" i="72" a="1"/>
  <c r="AA33" i="72" s="1"/>
  <c r="AA38" i="72" a="1"/>
  <c r="AA38" i="72" s="1"/>
  <c r="AI20" i="72"/>
  <c r="AA20" i="72" a="1"/>
  <c r="AA20" i="72" s="1"/>
  <c r="AA26" i="72" a="1"/>
  <c r="AA26" i="72" s="1"/>
  <c r="AA42" i="72" a="1"/>
  <c r="AA42" i="72" s="1"/>
  <c r="S3" i="72" a="1"/>
  <c r="S3" i="72" s="1"/>
  <c r="AA43" i="72" a="1"/>
  <c r="AA43" i="72" s="1"/>
  <c r="O87" i="72" a="1"/>
  <c r="O87" i="72" s="1"/>
  <c r="D77" i="72" a="1"/>
  <c r="D77" i="72" s="1"/>
  <c r="J70" i="72" a="1"/>
  <c r="J70" i="72" s="1"/>
  <c r="B63" i="72" a="1"/>
  <c r="B63" i="72" s="1"/>
  <c r="H83" i="72" a="1"/>
  <c r="H83" i="72" s="1"/>
  <c r="B80" i="72" a="1"/>
  <c r="B80" i="72" s="1"/>
  <c r="G89" i="72" a="1"/>
  <c r="G89" i="72" s="1"/>
  <c r="K65" i="72" a="1"/>
  <c r="K65" i="72" s="1"/>
  <c r="D53" i="72" a="1"/>
  <c r="D53" i="72" s="1"/>
  <c r="H125" i="72" a="1"/>
  <c r="H125" i="72" s="1"/>
  <c r="N87" i="72" a="1"/>
  <c r="N87" i="72" s="1"/>
  <c r="M77" i="72" a="1"/>
  <c r="M77" i="72" s="1"/>
  <c r="B77" i="72" a="1"/>
  <c r="B77" i="72" s="1"/>
  <c r="O73" i="72" a="1"/>
  <c r="O73" i="72" s="1"/>
  <c r="I70" i="72" a="1"/>
  <c r="I70" i="72" s="1"/>
  <c r="I69" i="72" a="1"/>
  <c r="I69" i="72" s="1"/>
  <c r="F68" i="72" a="1"/>
  <c r="F68" i="72" s="1"/>
  <c r="O64" i="72" a="1"/>
  <c r="O64" i="72" s="1"/>
  <c r="A63" i="72" a="1"/>
  <c r="A63" i="72" s="1"/>
  <c r="Q174" i="72"/>
  <c r="H94" i="72" a="1"/>
  <c r="H94" i="72" s="1"/>
  <c r="H64" i="72" s="1" a="1"/>
  <c r="H64" i="72" s="1"/>
  <c r="B76" i="72" a="1"/>
  <c r="B76" i="72" s="1"/>
  <c r="N74" i="72" a="1"/>
  <c r="N74" i="72" s="1"/>
  <c r="L73" i="72" a="1"/>
  <c r="L73" i="72" s="1"/>
  <c r="B70" i="72" a="1"/>
  <c r="B70" i="72" s="1"/>
  <c r="H69" i="72" a="1"/>
  <c r="H69" i="72" s="1"/>
  <c r="B68" i="72" a="1"/>
  <c r="B68" i="72" s="1"/>
  <c r="M64" i="72" a="1"/>
  <c r="M64" i="72" s="1"/>
  <c r="K10" i="72" a="1"/>
  <c r="K10" i="72" s="1"/>
  <c r="Q180" i="72"/>
  <c r="E83" i="72" a="1"/>
  <c r="E83" i="72" s="1"/>
  <c r="I65" i="72" a="1"/>
  <c r="I65" i="72" s="1"/>
  <c r="H77" i="72" a="1"/>
  <c r="H77" i="72" s="1"/>
  <c r="E75" i="72" a="1"/>
  <c r="E75" i="72" s="1"/>
  <c r="F74" i="72" a="1"/>
  <c r="F74" i="72" s="1"/>
  <c r="G71" i="72" a="1"/>
  <c r="G71" i="72" s="1"/>
  <c r="N69" i="72" a="1"/>
  <c r="N69" i="72" s="1"/>
  <c r="B66" i="72" a="1"/>
  <c r="B66" i="72" s="1"/>
  <c r="F90" i="72" a="1"/>
  <c r="F90" i="72" s="1"/>
  <c r="Q170" i="72"/>
  <c r="Q135" i="72"/>
  <c r="Q104" i="72"/>
  <c r="A86" i="72" a="1"/>
  <c r="A86" i="72" s="1"/>
  <c r="E78" i="72" a="1"/>
  <c r="E78" i="72" s="1"/>
  <c r="F77" i="72" a="1"/>
  <c r="F77" i="72" s="1"/>
  <c r="D75" i="72" a="1"/>
  <c r="D75" i="72" s="1"/>
  <c r="E74" i="72" a="1"/>
  <c r="E74" i="72" s="1"/>
  <c r="H72" i="72" a="1"/>
  <c r="H72" i="72" s="1"/>
  <c r="B71" i="72" a="1"/>
  <c r="B71" i="72" s="1"/>
  <c r="E65" i="72" a="1"/>
  <c r="E65" i="72" s="1"/>
  <c r="N71" i="72" a="1"/>
  <c r="N71" i="72" s="1"/>
  <c r="O68" i="72" a="1"/>
  <c r="O68" i="72" s="1"/>
  <c r="Q171" i="72"/>
  <c r="AP4" i="72"/>
  <c r="H218" i="72" a="1"/>
  <c r="H218" i="72" s="1"/>
  <c r="AA37" i="72" a="1"/>
  <c r="AA37" i="72" s="1"/>
  <c r="AP5" i="72"/>
  <c r="AA32" i="72" a="1"/>
  <c r="AA32" i="72" s="1"/>
  <c r="D57" i="72"/>
  <c r="O223" i="72"/>
  <c r="O192" i="72"/>
  <c r="O130" i="72"/>
  <c r="I57" i="72"/>
  <c r="L99" i="72"/>
  <c r="O161" i="72"/>
  <c r="I61" i="72"/>
  <c r="I56" i="72"/>
  <c r="AA21" i="72" a="1"/>
  <c r="AA21" i="72" s="1"/>
  <c r="AA19" i="72" a="1"/>
  <c r="AA19" i="72" s="1"/>
  <c r="AA36" i="72" a="1"/>
  <c r="AA36" i="72" s="1"/>
  <c r="B60" i="72"/>
  <c r="B56" i="72"/>
  <c r="H188" i="72" a="1"/>
  <c r="H188" i="72" s="1"/>
  <c r="H219" i="72" a="1"/>
  <c r="H219" i="72" s="1"/>
  <c r="B61" i="72"/>
  <c r="E77" i="72" a="1"/>
  <c r="E77" i="72" s="1"/>
  <c r="A82" i="72" a="1"/>
  <c r="A82" i="72" s="1"/>
  <c r="E87" i="72" a="1"/>
  <c r="E87" i="72" s="1"/>
  <c r="H44" i="72"/>
  <c r="J68" i="72" a="1"/>
  <c r="J68" i="72" s="1"/>
  <c r="N164" i="72"/>
  <c r="AA17" i="72" a="1"/>
  <c r="AA17" i="72" s="1"/>
  <c r="AA31" i="72" a="1"/>
  <c r="AA31" i="72" s="1"/>
  <c r="P69" i="72" a="1"/>
  <c r="P69" i="72" s="1"/>
  <c r="D74" i="72" a="1"/>
  <c r="D74" i="72" s="1"/>
  <c r="H87" i="72" a="1"/>
  <c r="H87" i="72" s="1"/>
  <c r="Q179" i="72"/>
  <c r="I58" i="72"/>
  <c r="AP6" i="72"/>
  <c r="B58" i="72"/>
  <c r="P180" i="72"/>
  <c r="P84" i="72" s="1"/>
  <c r="E58" i="72"/>
  <c r="M126" i="72"/>
  <c r="G58" i="72"/>
  <c r="E60" i="72"/>
  <c r="E157" i="72"/>
  <c r="E95" i="72"/>
  <c r="E57" i="71"/>
  <c r="E126" i="71"/>
  <c r="E61" i="71"/>
  <c r="B13" i="71"/>
  <c r="K44" i="71"/>
  <c r="AA26" i="71" a="1"/>
  <c r="AA26" i="71" s="1"/>
  <c r="AA35" i="71" a="1"/>
  <c r="AA35" i="71" s="1"/>
  <c r="AI19" i="71"/>
  <c r="AA33" i="71" a="1"/>
  <c r="AA33" i="71" s="1"/>
  <c r="AA41" i="71" a="1"/>
  <c r="AA41" i="71" s="1"/>
  <c r="AA20" i="71" a="1"/>
  <c r="AA20" i="71" s="1"/>
  <c r="AI13" i="71"/>
  <c r="AI20" i="71"/>
  <c r="AA27" i="71" a="1"/>
  <c r="AA27" i="71" s="1"/>
  <c r="H44" i="71"/>
  <c r="J54" i="71"/>
  <c r="AA18" i="71" a="1"/>
  <c r="AA18" i="71" s="1"/>
  <c r="AA16" i="71" a="1"/>
  <c r="AA16" i="71" s="1"/>
  <c r="AA42" i="71" a="1"/>
  <c r="AA42" i="71" s="1"/>
  <c r="S14" i="71" a="1"/>
  <c r="S14" i="71" s="1"/>
  <c r="AA21" i="71" a="1"/>
  <c r="AA21" i="71" s="1"/>
  <c r="AA25" i="71" a="1"/>
  <c r="AA25" i="71" s="1"/>
  <c r="P171" i="71"/>
  <c r="AA15" i="71" a="1"/>
  <c r="AA15" i="71" s="1"/>
  <c r="AI14" i="71" s="1"/>
  <c r="J64" i="71" a="1"/>
  <c r="J64" i="71" s="1"/>
  <c r="L75" i="71" a="1"/>
  <c r="L75" i="71" s="1"/>
  <c r="P180" i="71"/>
  <c r="AA43" i="71" a="1"/>
  <c r="AA43" i="71" s="1"/>
  <c r="J65" i="71" a="1"/>
  <c r="J65" i="71" s="1"/>
  <c r="A82" i="71" a="1"/>
  <c r="A82" i="71" s="1"/>
  <c r="AA24" i="71" a="1"/>
  <c r="AA24" i="71" s="1"/>
  <c r="M64" i="71" a="1"/>
  <c r="M64" i="71" s="1"/>
  <c r="B76" i="71" a="1"/>
  <c r="B76" i="71" s="1"/>
  <c r="F90" i="71" a="1"/>
  <c r="F90" i="71" s="1"/>
  <c r="H94" i="71" a="1"/>
  <c r="H94" i="71" s="1"/>
  <c r="AA40" i="71" a="1"/>
  <c r="AA40" i="71" s="1"/>
  <c r="L72" i="71" a="1"/>
  <c r="L72" i="71" s="1"/>
  <c r="B77" i="71" a="1"/>
  <c r="B77" i="71" s="1"/>
  <c r="H87" i="71" a="1"/>
  <c r="H87" i="71" s="1"/>
  <c r="Q179" i="71"/>
  <c r="Z13" i="71" a="1"/>
  <c r="Z13" i="71" s="1"/>
  <c r="Z14" i="71" a="1"/>
  <c r="Z14" i="71" s="1"/>
  <c r="AA36" i="71" a="1"/>
  <c r="AA36" i="71" s="1"/>
  <c r="O223" i="71"/>
  <c r="O192" i="71"/>
  <c r="O130" i="71"/>
  <c r="I57" i="71"/>
  <c r="O161" i="71"/>
  <c r="I61" i="71"/>
  <c r="I56" i="71"/>
  <c r="N164" i="71"/>
  <c r="G65" i="71" a="1"/>
  <c r="G65" i="71" s="1"/>
  <c r="H69" i="71" a="1"/>
  <c r="H69" i="71" s="1"/>
  <c r="B64" i="71" a="1"/>
  <c r="B64" i="71" s="1"/>
  <c r="Z15" i="71" a="1"/>
  <c r="Z15" i="71" s="1"/>
  <c r="S15" i="71" s="1" a="1"/>
  <c r="S15" i="71" s="1"/>
  <c r="N83" i="71" a="1"/>
  <c r="N83" i="71" s="1"/>
  <c r="B70" i="71" a="1"/>
  <c r="B70" i="71" s="1"/>
  <c r="G90" i="71" a="1"/>
  <c r="G90" i="71" s="1"/>
  <c r="J68" i="71" a="1"/>
  <c r="J68" i="71" s="1"/>
  <c r="Q171" i="71"/>
  <c r="H10" i="71" a="1"/>
  <c r="H10" i="71" s="1"/>
  <c r="M65" i="71"/>
  <c r="P69" i="71" a="1"/>
  <c r="P69" i="71" s="1"/>
  <c r="L74" i="71" a="1"/>
  <c r="L74" i="71" s="1"/>
  <c r="K10" i="71" a="1"/>
  <c r="K10" i="71" s="1"/>
  <c r="AA34" i="71" a="1"/>
  <c r="AA34" i="71" s="1"/>
  <c r="M74" i="71" a="1"/>
  <c r="M74" i="71" s="1"/>
  <c r="A79" i="71" a="1"/>
  <c r="A79" i="71" s="1"/>
  <c r="D64" i="71" a="1"/>
  <c r="D64" i="71" s="1"/>
  <c r="A16" i="71"/>
  <c r="AA39" i="71" a="1"/>
  <c r="AA39" i="71" s="1"/>
  <c r="N74" i="71" a="1"/>
  <c r="N74" i="71" s="1"/>
  <c r="O87" i="71" a="1"/>
  <c r="O87" i="71" s="1"/>
  <c r="D77" i="71" a="1"/>
  <c r="D77" i="71" s="1"/>
  <c r="J70" i="71" a="1"/>
  <c r="J70" i="71" s="1"/>
  <c r="B63" i="71" a="1"/>
  <c r="B63" i="71" s="1"/>
  <c r="G89" i="71" a="1"/>
  <c r="G89" i="71" s="1"/>
  <c r="K65" i="71" a="1"/>
  <c r="K65" i="71" s="1"/>
  <c r="D53" i="71" a="1"/>
  <c r="D53" i="71" s="1"/>
  <c r="H125" i="71" a="1"/>
  <c r="H125" i="71" s="1"/>
  <c r="N87" i="71" a="1"/>
  <c r="N87" i="71" s="1"/>
  <c r="M77" i="71" a="1"/>
  <c r="M77" i="71" s="1"/>
  <c r="O73" i="71" a="1"/>
  <c r="O73" i="71" s="1"/>
  <c r="I70" i="71" a="1"/>
  <c r="I70" i="71" s="1"/>
  <c r="I69" i="71" a="1"/>
  <c r="I69" i="71" s="1"/>
  <c r="F68" i="71" a="1"/>
  <c r="F68" i="71" s="1"/>
  <c r="O64" i="71" a="1"/>
  <c r="O64" i="71" s="1"/>
  <c r="A63" i="71" a="1"/>
  <c r="A63" i="71" s="1"/>
  <c r="Q174" i="71"/>
  <c r="H83" i="71" a="1"/>
  <c r="H83" i="71" s="1"/>
  <c r="B80" i="71" a="1"/>
  <c r="B80" i="71" s="1"/>
  <c r="Q180" i="71"/>
  <c r="E83" i="71" a="1"/>
  <c r="E83" i="71" s="1"/>
  <c r="I65" i="71" a="1"/>
  <c r="I65" i="71" s="1"/>
  <c r="B87" i="71" a="1"/>
  <c r="B87" i="71" s="1"/>
  <c r="H77" i="71" a="1"/>
  <c r="H77" i="71" s="1"/>
  <c r="E75" i="71" a="1"/>
  <c r="E75" i="71" s="1"/>
  <c r="F74" i="71" a="1"/>
  <c r="F74" i="71" s="1"/>
  <c r="G71" i="71" a="1"/>
  <c r="G71" i="71" s="1"/>
  <c r="N69" i="71" a="1"/>
  <c r="N69" i="71" s="1"/>
  <c r="B66" i="71" a="1"/>
  <c r="B66" i="71" s="1"/>
  <c r="Q170" i="71"/>
  <c r="Q135" i="71"/>
  <c r="Q104" i="71"/>
  <c r="A86" i="71" a="1"/>
  <c r="A86" i="71" s="1"/>
  <c r="E78" i="71" a="1"/>
  <c r="E78" i="71" s="1"/>
  <c r="F77" i="71" a="1"/>
  <c r="F77" i="71" s="1"/>
  <c r="D75" i="71" a="1"/>
  <c r="D75" i="71" s="1"/>
  <c r="E74" i="71" a="1"/>
  <c r="E74" i="71" s="1"/>
  <c r="H72" i="71" a="1"/>
  <c r="H72" i="71" s="1"/>
  <c r="B71" i="71" a="1"/>
  <c r="B71" i="71" s="1"/>
  <c r="H187" i="71" a="1"/>
  <c r="H187" i="71" s="1"/>
  <c r="P135" i="71"/>
  <c r="P104" i="71"/>
  <c r="B90" i="71" a="1"/>
  <c r="B90" i="71" s="1"/>
  <c r="O83" i="71" a="1"/>
  <c r="O83" i="71" s="1"/>
  <c r="E65" i="71" a="1"/>
  <c r="E65" i="71" s="1"/>
  <c r="H218" i="71" a="1"/>
  <c r="H218" i="71" s="1"/>
  <c r="Q175" i="71"/>
  <c r="Q103" i="71"/>
  <c r="E77" i="71" a="1"/>
  <c r="E77" i="71" s="1"/>
  <c r="D74" i="71" a="1"/>
  <c r="D74" i="71" s="1"/>
  <c r="K70" i="71" a="1"/>
  <c r="K70" i="71" s="1"/>
  <c r="K69" i="71" a="1"/>
  <c r="K69" i="71" s="1"/>
  <c r="L68" i="71" a="1"/>
  <c r="L68" i="71" s="1"/>
  <c r="N65" i="71" a="1"/>
  <c r="N65" i="71" s="1"/>
  <c r="D65" i="71"/>
  <c r="P175" i="71"/>
  <c r="Q134" i="71"/>
  <c r="J77" i="71" a="1"/>
  <c r="J77" i="71" s="1"/>
  <c r="AA38" i="71" a="1"/>
  <c r="AA38" i="71" s="1"/>
  <c r="B67" i="71" a="1"/>
  <c r="B67" i="71" s="1"/>
  <c r="O79" i="71" a="1"/>
  <c r="O79" i="71" s="1"/>
  <c r="B14" i="71"/>
  <c r="B68" i="71" a="1"/>
  <c r="B68" i="71" s="1"/>
  <c r="E87" i="71" a="1"/>
  <c r="E87" i="71" s="1"/>
  <c r="N71" i="71" a="1"/>
  <c r="N71" i="71" s="1"/>
  <c r="F75" i="71" a="1"/>
  <c r="F75" i="71" s="1"/>
  <c r="N80" i="71" a="1"/>
  <c r="N80" i="71" s="1"/>
  <c r="O68" i="71" a="1"/>
  <c r="O68" i="71" s="1"/>
  <c r="B58" i="71"/>
  <c r="M95" i="71"/>
  <c r="H126" i="71" a="1"/>
  <c r="H126" i="71" s="1"/>
  <c r="E58" i="71"/>
  <c r="B61" i="71"/>
  <c r="M126" i="71"/>
  <c r="H219" i="71" a="1"/>
  <c r="H219" i="71" s="1"/>
  <c r="H188" i="71" a="1"/>
  <c r="H188" i="71" s="1"/>
  <c r="E60" i="71"/>
  <c r="E157" i="71"/>
  <c r="E95" i="71"/>
  <c r="E58" i="70"/>
  <c r="E126" i="70"/>
  <c r="Z15" i="70" a="1"/>
  <c r="Z15" i="70" s="1"/>
  <c r="A16" i="70"/>
  <c r="B13" i="70"/>
  <c r="AA38" i="70" a="1"/>
  <c r="AA38" i="70" s="1"/>
  <c r="AA31" i="70" a="1"/>
  <c r="AA31" i="70" s="1"/>
  <c r="AA39" i="70" a="1"/>
  <c r="AA39" i="70" s="1"/>
  <c r="AA34" i="70" a="1"/>
  <c r="AA34" i="70" s="1"/>
  <c r="AI20" i="70"/>
  <c r="S10" i="70" a="1"/>
  <c r="S10" i="70" s="1"/>
  <c r="AA20" i="70" a="1"/>
  <c r="AA20" i="70" s="1"/>
  <c r="AI19" i="70"/>
  <c r="AA42" i="70" a="1"/>
  <c r="AA42" i="70" s="1"/>
  <c r="AA16" i="70" a="1"/>
  <c r="AA16" i="70" s="1"/>
  <c r="J54" i="70"/>
  <c r="AA18" i="70" a="1"/>
  <c r="AA18" i="70" s="1"/>
  <c r="AA25" i="70" a="1"/>
  <c r="AA25" i="70" s="1"/>
  <c r="D64" i="70" a="1"/>
  <c r="D64" i="70" s="1"/>
  <c r="AA24" i="70" a="1"/>
  <c r="AA24" i="70" s="1"/>
  <c r="O87" i="70" a="1"/>
  <c r="O87" i="70" s="1"/>
  <c r="D77" i="70" a="1"/>
  <c r="D77" i="70" s="1"/>
  <c r="J70" i="70" a="1"/>
  <c r="J70" i="70" s="1"/>
  <c r="B63" i="70" a="1"/>
  <c r="B63" i="70" s="1"/>
  <c r="G89" i="70" a="1"/>
  <c r="G89" i="70" s="1"/>
  <c r="K65" i="70" a="1"/>
  <c r="K65" i="70" s="1"/>
  <c r="D53" i="70" a="1"/>
  <c r="D53" i="70" s="1"/>
  <c r="H125" i="70" a="1"/>
  <c r="H125" i="70" s="1"/>
  <c r="N87" i="70" a="1"/>
  <c r="N87" i="70" s="1"/>
  <c r="M77" i="70" a="1"/>
  <c r="M77" i="70" s="1"/>
  <c r="O73" i="70" a="1"/>
  <c r="O73" i="70" s="1"/>
  <c r="I70" i="70" a="1"/>
  <c r="I70" i="70" s="1"/>
  <c r="I69" i="70" a="1"/>
  <c r="I69" i="70" s="1"/>
  <c r="F68" i="70" a="1"/>
  <c r="F68" i="70" s="1"/>
  <c r="O64" i="70" a="1"/>
  <c r="O64" i="70" s="1"/>
  <c r="A63" i="70" a="1"/>
  <c r="A63" i="70" s="1"/>
  <c r="Q174" i="70"/>
  <c r="H94" i="70" a="1"/>
  <c r="H94" i="70" s="1"/>
  <c r="B76" i="70" a="1"/>
  <c r="B76" i="70" s="1"/>
  <c r="N74" i="70" a="1"/>
  <c r="N74" i="70" s="1"/>
  <c r="L73" i="70" a="1"/>
  <c r="L73" i="70" s="1"/>
  <c r="B70" i="70" a="1"/>
  <c r="B70" i="70" s="1"/>
  <c r="H69" i="70" a="1"/>
  <c r="H69" i="70" s="1"/>
  <c r="B68" i="70" a="1"/>
  <c r="B68" i="70" s="1"/>
  <c r="M64" i="70" a="1"/>
  <c r="M64" i="70" s="1"/>
  <c r="K10" i="70" a="1"/>
  <c r="K10" i="70" s="1"/>
  <c r="E83" i="70" a="1"/>
  <c r="E83" i="70" s="1"/>
  <c r="I65" i="70" a="1"/>
  <c r="I65" i="70" s="1"/>
  <c r="Q180" i="70"/>
  <c r="H77" i="70" a="1"/>
  <c r="H77" i="70" s="1"/>
  <c r="E75" i="70" a="1"/>
  <c r="E75" i="70" s="1"/>
  <c r="F74" i="70" a="1"/>
  <c r="F74" i="70" s="1"/>
  <c r="G71" i="70" a="1"/>
  <c r="G71" i="70" s="1"/>
  <c r="N69" i="70" a="1"/>
  <c r="N69" i="70" s="1"/>
  <c r="B66" i="70" a="1"/>
  <c r="B66" i="70" s="1"/>
  <c r="F90" i="70" a="1"/>
  <c r="F90" i="70" s="1"/>
  <c r="H218" i="70" a="1"/>
  <c r="H218" i="70" s="1"/>
  <c r="Q175" i="70"/>
  <c r="Q103" i="70"/>
  <c r="E77" i="70" a="1"/>
  <c r="E77" i="70" s="1"/>
  <c r="D74" i="70" a="1"/>
  <c r="D74" i="70" s="1"/>
  <c r="K70" i="70" a="1"/>
  <c r="K70" i="70" s="1"/>
  <c r="K69" i="70" a="1"/>
  <c r="K69" i="70" s="1"/>
  <c r="L68" i="70" a="1"/>
  <c r="L68" i="70" s="1"/>
  <c r="N65" i="70" a="1"/>
  <c r="N65" i="70" s="1"/>
  <c r="J90" i="70" a="1"/>
  <c r="J90" i="70" s="1"/>
  <c r="E87" i="70" a="1"/>
  <c r="E87" i="70" s="1"/>
  <c r="A82" i="70" a="1"/>
  <c r="A82" i="70" s="1"/>
  <c r="Q135" i="70"/>
  <c r="P135" i="70"/>
  <c r="G90" i="70" a="1"/>
  <c r="G90" i="70" s="1"/>
  <c r="A86" i="70" a="1"/>
  <c r="A86" i="70" s="1"/>
  <c r="L75" i="70" a="1"/>
  <c r="L75" i="70" s="1"/>
  <c r="L72" i="70" a="1"/>
  <c r="L72" i="70" s="1"/>
  <c r="M65" i="70"/>
  <c r="Q134" i="70"/>
  <c r="N80" i="70" a="1"/>
  <c r="N80" i="70" s="1"/>
  <c r="P175" i="70"/>
  <c r="B90" i="70" a="1"/>
  <c r="B90" i="70" s="1"/>
  <c r="O79" i="70" a="1"/>
  <c r="O79" i="70" s="1"/>
  <c r="F75" i="70" a="1"/>
  <c r="F75" i="70" s="1"/>
  <c r="H72" i="70" a="1"/>
  <c r="H72" i="70" s="1"/>
  <c r="J68" i="70" a="1"/>
  <c r="J68" i="70" s="1"/>
  <c r="P180" i="70"/>
  <c r="AA40" i="70" a="1"/>
  <c r="AA40" i="70" s="1"/>
  <c r="E74" i="70" a="1"/>
  <c r="E74" i="70" s="1"/>
  <c r="E78" i="70" a="1"/>
  <c r="E78" i="70" s="1"/>
  <c r="H87" i="70" a="1"/>
  <c r="H87" i="70" s="1"/>
  <c r="B83" i="70" a="1"/>
  <c r="B83" i="70" s="1"/>
  <c r="I44" i="70"/>
  <c r="Z13" i="70" a="1"/>
  <c r="Z13" i="70" s="1"/>
  <c r="S13" i="70" s="1" a="1"/>
  <c r="S13" i="70" s="1"/>
  <c r="AA30" i="70" a="1"/>
  <c r="AA30" i="70" s="1"/>
  <c r="AA13" i="70" a="1"/>
  <c r="AA13" i="70" s="1"/>
  <c r="AA17" i="70" a="1"/>
  <c r="AA17" i="70" s="1"/>
  <c r="Q170" i="70"/>
  <c r="B80" i="70" a="1"/>
  <c r="B80" i="70" s="1"/>
  <c r="P69" i="70" a="1"/>
  <c r="P69" i="70" s="1"/>
  <c r="M74" i="70" a="1"/>
  <c r="M74" i="70" s="1"/>
  <c r="G65" i="70" a="1"/>
  <c r="G65" i="70" s="1"/>
  <c r="Z14" i="70" a="1"/>
  <c r="Z14" i="70" s="1"/>
  <c r="S14" i="70" s="1" a="1"/>
  <c r="S14" i="70" s="1"/>
  <c r="Z16" i="70" a="1"/>
  <c r="Z16" i="70" s="1"/>
  <c r="S16" i="70" s="1" a="1"/>
  <c r="S16" i="70" s="1"/>
  <c r="J64" i="70" a="1"/>
  <c r="J64" i="70" s="1"/>
  <c r="L74" i="70" a="1"/>
  <c r="L74" i="70" s="1"/>
  <c r="E65" i="70" a="1"/>
  <c r="E65" i="70" s="1"/>
  <c r="AA22" i="70" a="1"/>
  <c r="AA22" i="70" s="1"/>
  <c r="D61" i="70"/>
  <c r="D57" i="70"/>
  <c r="P171" i="70"/>
  <c r="E56" i="70"/>
  <c r="E95" i="70"/>
  <c r="E157" i="70"/>
  <c r="E60" i="70"/>
  <c r="D65" i="70"/>
  <c r="E61" i="70"/>
  <c r="B71" i="70" a="1"/>
  <c r="B71" i="70" s="1"/>
  <c r="D75" i="70" a="1"/>
  <c r="D75" i="70" s="1"/>
  <c r="N83" i="70" a="1"/>
  <c r="N83" i="70" s="1"/>
  <c r="Q171" i="70"/>
  <c r="H10" i="70" a="1"/>
  <c r="H10" i="70" s="1"/>
  <c r="B14" i="70"/>
  <c r="AA15" i="70" a="1"/>
  <c r="AA15" i="70" s="1"/>
  <c r="S15" i="70" s="1" a="1"/>
  <c r="S15" i="70" s="1"/>
  <c r="AA23" i="70" a="1"/>
  <c r="AA23" i="70" s="1"/>
  <c r="O83" i="70" a="1"/>
  <c r="O83" i="70" s="1"/>
  <c r="AA19" i="70" a="1"/>
  <c r="AA19" i="70" s="1"/>
  <c r="A79" i="70" a="1"/>
  <c r="A79" i="70" s="1"/>
  <c r="H187" i="70" a="1"/>
  <c r="H187" i="70" s="1"/>
  <c r="AA26" i="70" a="1"/>
  <c r="AA26" i="70" s="1"/>
  <c r="B64" i="70" a="1"/>
  <c r="B64" i="70" s="1"/>
  <c r="Q104" i="70"/>
  <c r="B15" i="70"/>
  <c r="K71" i="70" a="1"/>
  <c r="K71" i="70" s="1"/>
  <c r="F77" i="70" a="1"/>
  <c r="F77" i="70" s="1"/>
  <c r="AA32" i="70" a="1"/>
  <c r="AA32" i="70" s="1"/>
  <c r="H44" i="70"/>
  <c r="AA33" i="70" a="1"/>
  <c r="AA33" i="70" s="1"/>
  <c r="AA36" i="70" a="1"/>
  <c r="AA36" i="70" s="1"/>
  <c r="O223" i="70"/>
  <c r="O192" i="70"/>
  <c r="O130" i="70"/>
  <c r="I57" i="70"/>
  <c r="L99" i="70"/>
  <c r="O161" i="70"/>
  <c r="I61" i="70"/>
  <c r="I56" i="70"/>
  <c r="F64" i="70" a="1"/>
  <c r="F64" i="70" s="1"/>
  <c r="B77" i="70" a="1"/>
  <c r="B77" i="70" s="1"/>
  <c r="S3" i="70" a="1"/>
  <c r="S3" i="70" s="1"/>
  <c r="B87" i="70" a="1"/>
  <c r="B87" i="70" s="1"/>
  <c r="B58" i="70"/>
  <c r="B61" i="70"/>
  <c r="M126" i="70"/>
  <c r="H219" i="70" a="1"/>
  <c r="H219" i="70" s="1"/>
  <c r="G58" i="70"/>
  <c r="H188" i="70" a="1"/>
  <c r="H188" i="70" s="1"/>
  <c r="B60" i="70"/>
  <c r="H83" i="70" a="1"/>
  <c r="H83" i="70" s="1"/>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D61" i="69"/>
  <c r="B61" i="69"/>
  <c r="N54" i="69" a="1"/>
  <c r="N54" i="69" s="1"/>
  <c r="I54" i="69"/>
  <c r="N164" i="69" s="1"/>
  <c r="G54" i="69"/>
  <c r="E54" i="69"/>
  <c r="E57" i="69" s="1"/>
  <c r="D54" i="69"/>
  <c r="D58" i="69" s="1"/>
  <c r="B54" i="69"/>
  <c r="AF43" i="69"/>
  <c r="AE43" i="69" a="1"/>
  <c r="AE43" i="69" s="1"/>
  <c r="AD43" i="69"/>
  <c r="Y43" i="69" a="1"/>
  <c r="Y43" i="69" s="1"/>
  <c r="I43" i="69" a="1"/>
  <c r="I43" i="69" s="1"/>
  <c r="AF42" i="69"/>
  <c r="AE42" i="69" a="1"/>
  <c r="AE42" i="69" s="1"/>
  <c r="AD42" i="69"/>
  <c r="Y42" i="69" a="1"/>
  <c r="Y42" i="69" s="1"/>
  <c r="I42" i="69"/>
  <c r="AA42" i="69" s="1" a="1"/>
  <c r="AA42" i="69" s="1"/>
  <c r="I42" i="69" a="1"/>
  <c r="AF41" i="69"/>
  <c r="AE41" i="69" a="1"/>
  <c r="AE41" i="69" s="1"/>
  <c r="AD41" i="69"/>
  <c r="Y41" i="69" a="1"/>
  <c r="Y41" i="69" s="1"/>
  <c r="I41" i="69" a="1"/>
  <c r="I41" i="69" s="1"/>
  <c r="AF40" i="69"/>
  <c r="AE40" i="69" a="1"/>
  <c r="AE40" i="69" s="1"/>
  <c r="AD40" i="69"/>
  <c r="Y40" i="69" a="1"/>
  <c r="Y40" i="69" s="1"/>
  <c r="I40" i="69" a="1"/>
  <c r="I40" i="69" s="1"/>
  <c r="AF39" i="69"/>
  <c r="AE39" i="69"/>
  <c r="AE39" i="69" a="1"/>
  <c r="AD39" i="69"/>
  <c r="Y39" i="69" a="1"/>
  <c r="Y39" i="69" s="1"/>
  <c r="I39" i="69" a="1"/>
  <c r="I39" i="69" s="1"/>
  <c r="AF38" i="69"/>
  <c r="AE38" i="69"/>
  <c r="AE38" i="69" a="1"/>
  <c r="AD38" i="69"/>
  <c r="Y38" i="69" a="1"/>
  <c r="Y38" i="69" s="1"/>
  <c r="I38" i="69"/>
  <c r="I38" i="69" a="1"/>
  <c r="AF37" i="69"/>
  <c r="AE37" i="69" a="1"/>
  <c r="AE37" i="69" s="1"/>
  <c r="AD37" i="69"/>
  <c r="AA37" i="69" a="1"/>
  <c r="AA37" i="69" s="1"/>
  <c r="Y37" i="69"/>
  <c r="Y37" i="69" a="1"/>
  <c r="I37" i="69" a="1"/>
  <c r="I37" i="69" s="1"/>
  <c r="AF36" i="69"/>
  <c r="AE36" i="69" a="1"/>
  <c r="AE36" i="69" s="1"/>
  <c r="AD36" i="69"/>
  <c r="AA36" i="69" a="1"/>
  <c r="AA36" i="69" s="1"/>
  <c r="Y36" i="69" a="1"/>
  <c r="Y36" i="69" s="1"/>
  <c r="I36" i="69" a="1"/>
  <c r="I36" i="69" s="1"/>
  <c r="AF35" i="69"/>
  <c r="AE35" i="69" a="1"/>
  <c r="AE35" i="69" s="1"/>
  <c r="AD35" i="69"/>
  <c r="Y35" i="69" a="1"/>
  <c r="Y35" i="69" s="1"/>
  <c r="I35" i="69" a="1"/>
  <c r="I35" i="69" s="1"/>
  <c r="AF34" i="69"/>
  <c r="AE34" i="69" a="1"/>
  <c r="AE34" i="69" s="1"/>
  <c r="AD34" i="69"/>
  <c r="Y34" i="69" a="1"/>
  <c r="Y34" i="69" s="1"/>
  <c r="I34" i="69" a="1"/>
  <c r="I34" i="69" s="1"/>
  <c r="AF33" i="69"/>
  <c r="AE33" i="69" a="1"/>
  <c r="AE33" i="69" s="1"/>
  <c r="AD33" i="69"/>
  <c r="Y33" i="69"/>
  <c r="Y33" i="69" a="1"/>
  <c r="I33" i="69" a="1"/>
  <c r="I33" i="69" s="1"/>
  <c r="AF32" i="69"/>
  <c r="AE32" i="69" a="1"/>
  <c r="AE32" i="69" s="1"/>
  <c r="AD32" i="69"/>
  <c r="Y32" i="69" a="1"/>
  <c r="Y32" i="69" s="1"/>
  <c r="I32" i="69" a="1"/>
  <c r="I32" i="69" s="1"/>
  <c r="AF31" i="69"/>
  <c r="AE31" i="69"/>
  <c r="AE31" i="69" a="1"/>
  <c r="AD31" i="69"/>
  <c r="Y31" i="69" a="1"/>
  <c r="Y31" i="69" s="1"/>
  <c r="I31" i="69" a="1"/>
  <c r="I31" i="69" s="1"/>
  <c r="AF30" i="69"/>
  <c r="AE30" i="69"/>
  <c r="AE30" i="69" a="1"/>
  <c r="AD30" i="69"/>
  <c r="Y30" i="69" a="1"/>
  <c r="Y30" i="69" s="1"/>
  <c r="I30" i="69" a="1"/>
  <c r="I30" i="69" s="1"/>
  <c r="AF29" i="69"/>
  <c r="AE29" i="69" a="1"/>
  <c r="AE29" i="69" s="1"/>
  <c r="AD29" i="69"/>
  <c r="Y29" i="69" a="1"/>
  <c r="Y29" i="69" s="1"/>
  <c r="I29" i="69" a="1"/>
  <c r="I29" i="69" s="1"/>
  <c r="AA29" i="69" s="1" a="1"/>
  <c r="AA29" i="69" s="1"/>
  <c r="AF28" i="69"/>
  <c r="AE28" i="69" a="1"/>
  <c r="AE28" i="69" s="1"/>
  <c r="AD28" i="69"/>
  <c r="Y28" i="69" a="1"/>
  <c r="Y28" i="69" s="1"/>
  <c r="I28" i="69" a="1"/>
  <c r="I28" i="69" s="1"/>
  <c r="AA28" i="69" s="1" a="1"/>
  <c r="AA28" i="69" s="1"/>
  <c r="AF27" i="69"/>
  <c r="AE27" i="69" a="1"/>
  <c r="AE27" i="69" s="1"/>
  <c r="AD27" i="69"/>
  <c r="AA27" i="69" a="1"/>
  <c r="AA27" i="69" s="1"/>
  <c r="Y27" i="69" a="1"/>
  <c r="Y27" i="69" s="1"/>
  <c r="I27" i="69"/>
  <c r="I27" i="69" a="1"/>
  <c r="AF26" i="69"/>
  <c r="AE26" i="69" a="1"/>
  <c r="AE26" i="69" s="1"/>
  <c r="AD26" i="69"/>
  <c r="Y26" i="69" a="1"/>
  <c r="Y26" i="69" s="1"/>
  <c r="I26" i="69"/>
  <c r="AA26" i="69" s="1" a="1"/>
  <c r="AA26" i="69" s="1"/>
  <c r="I26" i="69" a="1"/>
  <c r="AF25" i="69"/>
  <c r="AE25" i="69" a="1"/>
  <c r="AE25" i="69" s="1"/>
  <c r="AD25" i="69"/>
  <c r="Y25" i="69" a="1"/>
  <c r="Y25" i="69" s="1"/>
  <c r="I25" i="69" a="1"/>
  <c r="I25" i="69" s="1"/>
  <c r="AF24" i="69"/>
  <c r="AE24" i="69" a="1"/>
  <c r="AE24" i="69" s="1"/>
  <c r="AD24" i="69"/>
  <c r="Y24" i="69" a="1"/>
  <c r="Y24" i="69" s="1"/>
  <c r="I24" i="69"/>
  <c r="I24" i="69" a="1"/>
  <c r="AI23" i="69"/>
  <c r="AF23" i="69"/>
  <c r="AE23" i="69" a="1"/>
  <c r="AE23" i="69" s="1"/>
  <c r="AD23" i="69"/>
  <c r="AA23" i="69"/>
  <c r="AA23" i="69" a="1"/>
  <c r="Y23" i="69" a="1"/>
  <c r="Y23" i="69" s="1"/>
  <c r="I23" i="69"/>
  <c r="I23" i="69" a="1"/>
  <c r="AI22" i="69"/>
  <c r="AF22" i="69"/>
  <c r="AE22" i="69" a="1"/>
  <c r="AE22" i="69" s="1"/>
  <c r="AD22" i="69"/>
  <c r="AA22" i="69"/>
  <c r="AA22" i="69" a="1"/>
  <c r="Y22" i="69"/>
  <c r="Y22" i="69" a="1"/>
  <c r="I22" i="69" a="1"/>
  <c r="I22" i="69" s="1"/>
  <c r="AI21" i="69" a="1"/>
  <c r="AI21" i="69" s="1"/>
  <c r="AF21" i="69"/>
  <c r="AE21" i="69" a="1"/>
  <c r="AE21" i="69" s="1"/>
  <c r="AD21" i="69"/>
  <c r="AA21" i="69" a="1"/>
  <c r="AA21" i="69" s="1"/>
  <c r="Y21" i="69" a="1"/>
  <c r="Y21" i="69" s="1"/>
  <c r="I21" i="69" a="1"/>
  <c r="I21" i="69" s="1"/>
  <c r="AF20" i="69"/>
  <c r="AE20" i="69" a="1"/>
  <c r="AE20" i="69" s="1"/>
  <c r="AD20" i="69"/>
  <c r="Y20" i="69"/>
  <c r="Y20" i="69" a="1"/>
  <c r="I20" i="69" a="1"/>
  <c r="I20" i="69" s="1"/>
  <c r="AF19" i="69"/>
  <c r="AE19" i="69" a="1"/>
  <c r="AE19" i="69" s="1"/>
  <c r="AD19" i="69"/>
  <c r="Y19" i="69"/>
  <c r="Y19" i="69" a="1"/>
  <c r="I19" i="69" a="1"/>
  <c r="I19" i="69" s="1"/>
  <c r="AI18" i="69" a="1"/>
  <c r="AI18" i="69" s="1"/>
  <c r="AF18" i="69"/>
  <c r="AE18" i="69"/>
  <c r="AE18" i="69" a="1"/>
  <c r="AD18" i="69"/>
  <c r="Y18" i="69" a="1"/>
  <c r="Y18" i="69" s="1"/>
  <c r="I18" i="69" a="1"/>
  <c r="I18" i="69" s="1"/>
  <c r="AI17" i="69" a="1"/>
  <c r="AI17" i="69" s="1"/>
  <c r="AF17" i="69"/>
  <c r="AE17" i="69" a="1"/>
  <c r="AE17" i="69" s="1"/>
  <c r="AD17" i="69"/>
  <c r="Y17" i="69"/>
  <c r="Y17" i="69" a="1"/>
  <c r="I17" i="69" a="1"/>
  <c r="I17" i="69" s="1"/>
  <c r="AI16" i="69" a="1"/>
  <c r="AI16" i="69" s="1"/>
  <c r="AF16" i="69"/>
  <c r="AE16" i="69"/>
  <c r="AE16" i="69" a="1"/>
  <c r="AD16" i="69"/>
  <c r="Y16" i="69" a="1"/>
  <c r="Y16" i="69" s="1"/>
  <c r="I16" i="69"/>
  <c r="I16" i="69" a="1"/>
  <c r="AF15" i="69"/>
  <c r="AE15" i="69"/>
  <c r="AE15" i="69" a="1"/>
  <c r="AD15" i="69"/>
  <c r="Y15" i="69" a="1"/>
  <c r="Y15" i="69" s="1"/>
  <c r="I15" i="69" a="1"/>
  <c r="I15" i="69" s="1"/>
  <c r="AF14" i="69"/>
  <c r="AE14" i="69"/>
  <c r="AE14" i="69" a="1"/>
  <c r="AD14" i="69"/>
  <c r="Y14" i="69" a="1"/>
  <c r="Y14" i="69" s="1"/>
  <c r="I14" i="69" a="1"/>
  <c r="I14" i="69" s="1"/>
  <c r="AF13" i="69"/>
  <c r="AE13" i="69" a="1"/>
  <c r="AE13" i="69" s="1"/>
  <c r="AD13" i="69"/>
  <c r="Y13" i="69" a="1"/>
  <c r="Y13" i="69" s="1"/>
  <c r="I13" i="69"/>
  <c r="I13" i="69" a="1"/>
  <c r="A13" i="69"/>
  <c r="A14" i="69" s="1"/>
  <c r="AI12" i="69"/>
  <c r="S12" i="69"/>
  <c r="AI11" i="69"/>
  <c r="AI10" i="69"/>
  <c r="X10" i="69" a="1"/>
  <c r="X10" i="69" s="1"/>
  <c r="W10" i="69" a="1"/>
  <c r="W10" i="69" s="1"/>
  <c r="V10" i="69" a="1"/>
  <c r="V10" i="69" s="1"/>
  <c r="U10" i="69" a="1"/>
  <c r="U10" i="69" s="1"/>
  <c r="O10" i="69" a="1"/>
  <c r="O10" i="69" s="1"/>
  <c r="E10" i="69"/>
  <c r="AI9" i="69"/>
  <c r="S9" i="69" a="1"/>
  <c r="S9" i="69" s="1"/>
  <c r="AI8" i="69"/>
  <c r="S8" i="69" a="1"/>
  <c r="S8" i="69" s="1"/>
  <c r="M8" i="69"/>
  <c r="AI7" i="69" a="1"/>
  <c r="AI7" i="69" s="1"/>
  <c r="S7" i="69" a="1"/>
  <c r="S7" i="69" s="1"/>
  <c r="C7" i="69"/>
  <c r="AI6" i="69"/>
  <c r="A6" i="69"/>
  <c r="AI5" i="69" a="1"/>
  <c r="AI5" i="69" s="1"/>
  <c r="AO4" i="69"/>
  <c r="AP5" i="69" s="1"/>
  <c r="AI4" i="69" a="1"/>
  <c r="AI4" i="69" s="1"/>
  <c r="S4" i="69"/>
  <c r="AI3" i="69"/>
  <c r="A3" i="69"/>
  <c r="AI2" i="69"/>
  <c r="S2" i="69" s="1" a="1"/>
  <c r="S2" i="69" s="1"/>
  <c r="Q1" i="69"/>
  <c r="N1" i="69"/>
  <c r="V10" i="68" a="1"/>
  <c r="V10" i="68" s="1"/>
  <c r="U10" i="68" a="1"/>
  <c r="U10" i="68" s="1"/>
  <c r="X10" i="68" a="1"/>
  <c r="X10" i="68" s="1"/>
  <c r="W10" i="68" a="1"/>
  <c r="W10" i="68"/>
  <c r="Z15" i="72" l="1" a="1"/>
  <c r="Z15" i="72" s="1"/>
  <c r="S15" i="72" s="1" a="1"/>
  <c r="S15" i="72" s="1"/>
  <c r="Z16" i="72" a="1"/>
  <c r="Z16" i="72" s="1"/>
  <c r="S16" i="72" s="1" a="1"/>
  <c r="S16" i="72" s="1"/>
  <c r="B15" i="72"/>
  <c r="AB35" i="69" a="1"/>
  <c r="AB35" i="69" s="1"/>
  <c r="AB32" i="69" a="1"/>
  <c r="AB32" i="69" s="1"/>
  <c r="AB30" i="69" a="1"/>
  <c r="AB30" i="69" s="1"/>
  <c r="AB28" i="69" a="1"/>
  <c r="AB28" i="69" s="1"/>
  <c r="AB33" i="69" a="1"/>
  <c r="AB33" i="69" s="1"/>
  <c r="AB31" i="69" a="1"/>
  <c r="AB31" i="69" s="1"/>
  <c r="AB29" i="69" a="1"/>
  <c r="AB29" i="69" s="1"/>
  <c r="AB34" i="69" a="1"/>
  <c r="AB34" i="69" s="1"/>
  <c r="S13" i="73" a="1"/>
  <c r="S13" i="73" s="1"/>
  <c r="I60" i="69"/>
  <c r="E83" i="69" a="1"/>
  <c r="E83" i="69" s="1"/>
  <c r="N83" i="69" a="1"/>
  <c r="N83" i="69" s="1"/>
  <c r="J157" i="69"/>
  <c r="H95" i="69" a="1"/>
  <c r="H95" i="69" s="1"/>
  <c r="H126" i="69" a="1"/>
  <c r="H126" i="69" s="1"/>
  <c r="H219" i="69" a="1"/>
  <c r="H219" i="69" s="1"/>
  <c r="H188" i="69" a="1"/>
  <c r="H188" i="69" s="1"/>
  <c r="D57" i="69"/>
  <c r="B57" i="69"/>
  <c r="B58" i="69"/>
  <c r="H157" i="69" s="1"/>
  <c r="H65" i="69" s="1" a="1"/>
  <c r="H65" i="69" s="1"/>
  <c r="D75" i="69" a="1"/>
  <c r="D75" i="69" s="1"/>
  <c r="Q89" i="75"/>
  <c r="Q73" i="75" a="1"/>
  <c r="Q73" i="75" s="1"/>
  <c r="Q74" i="75" a="1"/>
  <c r="Q74" i="75" s="1"/>
  <c r="Q80" i="75"/>
  <c r="Z14" i="75" a="1"/>
  <c r="Z14" i="75" s="1"/>
  <c r="S14" i="75" s="1" a="1"/>
  <c r="S14" i="75" s="1"/>
  <c r="A15" i="75"/>
  <c r="K44" i="75"/>
  <c r="H54" i="75"/>
  <c r="Q83" i="75"/>
  <c r="Q84" i="75"/>
  <c r="Q79" i="75"/>
  <c r="Q88" i="75"/>
  <c r="M223" i="75"/>
  <c r="M192" i="75"/>
  <c r="L69" i="75" s="1" a="1"/>
  <c r="L69" i="75" s="1"/>
  <c r="J57" i="75"/>
  <c r="J61" i="75"/>
  <c r="O99" i="75"/>
  <c r="O69" i="75" s="1" a="1"/>
  <c r="O69" i="75" s="1"/>
  <c r="J56" i="75"/>
  <c r="N107" i="75" s="1"/>
  <c r="N77" i="75" s="1" a="1"/>
  <c r="N77" i="75" s="1"/>
  <c r="O135" i="75"/>
  <c r="O74" i="75" s="1" a="1"/>
  <c r="O74" i="75" s="1"/>
  <c r="J58" i="75"/>
  <c r="J60" i="75"/>
  <c r="N102" i="75"/>
  <c r="N72" i="75" s="1" a="1"/>
  <c r="N72" i="75" s="1"/>
  <c r="H64" i="75" a="1"/>
  <c r="H64" i="75" s="1"/>
  <c r="AI14" i="75"/>
  <c r="H65" i="75" a="1"/>
  <c r="H65" i="75" s="1"/>
  <c r="Q88" i="73"/>
  <c r="Q73" i="73" a="1"/>
  <c r="Q73" i="73" s="1"/>
  <c r="Q83" i="73"/>
  <c r="P89" i="73"/>
  <c r="Q89" i="73"/>
  <c r="Q84" i="73"/>
  <c r="AI14" i="73"/>
  <c r="P80" i="73"/>
  <c r="Q74" i="73" a="1"/>
  <c r="Q74" i="73" s="1"/>
  <c r="P84" i="73"/>
  <c r="AI13" i="73"/>
  <c r="K44" i="73"/>
  <c r="H54" i="73"/>
  <c r="P74" i="73" a="1"/>
  <c r="P74" i="73" s="1"/>
  <c r="H64" i="73" a="1"/>
  <c r="H64" i="73" s="1"/>
  <c r="M223" i="73"/>
  <c r="M192" i="73"/>
  <c r="J57" i="73"/>
  <c r="O99" i="73"/>
  <c r="O69" i="73" s="1" a="1"/>
  <c r="O69" i="73" s="1"/>
  <c r="J61" i="73"/>
  <c r="J58" i="73"/>
  <c r="O135" i="73"/>
  <c r="O74" i="73" s="1" a="1"/>
  <c r="O74" i="73" s="1"/>
  <c r="N102" i="73"/>
  <c r="N72" i="73" s="1" a="1"/>
  <c r="N72" i="73" s="1"/>
  <c r="J60" i="73"/>
  <c r="J56" i="73"/>
  <c r="N107" i="73" s="1"/>
  <c r="N77" i="73" s="1" a="1"/>
  <c r="N77" i="73" s="1"/>
  <c r="Q80" i="73"/>
  <c r="Z15" i="73" a="1"/>
  <c r="Z15" i="73" s="1"/>
  <c r="S15" i="73" s="1" a="1"/>
  <c r="S15" i="73" s="1"/>
  <c r="B15" i="73"/>
  <c r="A16" i="73"/>
  <c r="H157" i="73"/>
  <c r="H65" i="73" s="1" a="1"/>
  <c r="H65" i="73" s="1"/>
  <c r="Q83" i="72"/>
  <c r="A18" i="72"/>
  <c r="B18" i="72" s="1"/>
  <c r="Z14" i="72" a="1"/>
  <c r="Z14" i="72" s="1"/>
  <c r="S14" i="72" s="1" a="1"/>
  <c r="S14" i="72" s="1"/>
  <c r="B17" i="72"/>
  <c r="B16" i="72"/>
  <c r="Q88" i="72"/>
  <c r="H157" i="72"/>
  <c r="H65" i="72" s="1" a="1"/>
  <c r="H65" i="72" s="1"/>
  <c r="P80" i="72"/>
  <c r="Z18" i="72" a="1"/>
  <c r="Z18" i="72" s="1"/>
  <c r="S18" i="72" s="1" a="1"/>
  <c r="S18" i="72" s="1"/>
  <c r="A19" i="72"/>
  <c r="H54" i="72"/>
  <c r="K44" i="72"/>
  <c r="Q79" i="72"/>
  <c r="Q73" i="72" a="1"/>
  <c r="Q73" i="72" s="1"/>
  <c r="P74" i="72" a="1"/>
  <c r="P74" i="72" s="1"/>
  <c r="Q80" i="72"/>
  <c r="Q89" i="72"/>
  <c r="Q84" i="72"/>
  <c r="Q74" i="72" a="1"/>
  <c r="Q74" i="72" s="1"/>
  <c r="AI14" i="72"/>
  <c r="M223" i="72"/>
  <c r="M192" i="72"/>
  <c r="L69" i="72" s="1" a="1"/>
  <c r="L69" i="72" s="1"/>
  <c r="J57" i="72"/>
  <c r="O99" i="72"/>
  <c r="O69" i="72" s="1" a="1"/>
  <c r="O69" i="72" s="1"/>
  <c r="J61" i="72"/>
  <c r="J56" i="72"/>
  <c r="N107" i="72" s="1"/>
  <c r="N77" i="72" s="1" a="1"/>
  <c r="N77" i="72" s="1"/>
  <c r="J60" i="72"/>
  <c r="O135" i="72"/>
  <c r="O74" i="72" s="1" a="1"/>
  <c r="O74" i="72" s="1"/>
  <c r="N102" i="72"/>
  <c r="N72" i="72" s="1" a="1"/>
  <c r="N72" i="72" s="1"/>
  <c r="J58" i="72"/>
  <c r="S13" i="72" a="1"/>
  <c r="S13" i="72" s="1"/>
  <c r="P89" i="72"/>
  <c r="AI13" i="72"/>
  <c r="A17" i="71"/>
  <c r="B16" i="71"/>
  <c r="Z16" i="71" a="1"/>
  <c r="Z16" i="71" s="1"/>
  <c r="S16" i="71" s="1" a="1"/>
  <c r="S16" i="71" s="1"/>
  <c r="S13" i="71" a="1"/>
  <c r="S13" i="71" s="1"/>
  <c r="M223" i="71"/>
  <c r="M192" i="71"/>
  <c r="L69" i="71" s="1" a="1"/>
  <c r="L69" i="71" s="1"/>
  <c r="J57" i="71"/>
  <c r="O99" i="71"/>
  <c r="O69" i="71" s="1" a="1"/>
  <c r="O69" i="71" s="1"/>
  <c r="J56" i="71"/>
  <c r="N107" i="71" s="1"/>
  <c r="N77" i="71" s="1" a="1"/>
  <c r="N77" i="71" s="1"/>
  <c r="O135" i="71"/>
  <c r="O74" i="71" s="1" a="1"/>
  <c r="O74" i="71" s="1"/>
  <c r="J60" i="71"/>
  <c r="N102" i="71"/>
  <c r="N72" i="71" s="1" a="1"/>
  <c r="N72" i="71" s="1"/>
  <c r="J61" i="71"/>
  <c r="J58" i="71"/>
  <c r="P74" i="71" a="1"/>
  <c r="P74" i="71" s="1"/>
  <c r="P80" i="71"/>
  <c r="P84" i="71"/>
  <c r="P89" i="71"/>
  <c r="H157" i="71"/>
  <c r="H65" i="71" s="1" a="1"/>
  <c r="H65" i="71" s="1"/>
  <c r="H64" i="71" a="1"/>
  <c r="H64" i="71" s="1"/>
  <c r="H54" i="71"/>
  <c r="Q80" i="71"/>
  <c r="Q84" i="71"/>
  <c r="Q89" i="71"/>
  <c r="Q74" i="71" a="1"/>
  <c r="Q74" i="71" s="1"/>
  <c r="Q73" i="71" a="1"/>
  <c r="Q73" i="71" s="1"/>
  <c r="Q88" i="71"/>
  <c r="Q83" i="71"/>
  <c r="Q79" i="71"/>
  <c r="P74" i="70" a="1"/>
  <c r="P74" i="70" s="1"/>
  <c r="P84" i="70"/>
  <c r="B16" i="70"/>
  <c r="A17" i="70"/>
  <c r="M223" i="70"/>
  <c r="M192" i="70"/>
  <c r="L69" i="70" s="1" a="1"/>
  <c r="L69" i="70" s="1"/>
  <c r="J57" i="70"/>
  <c r="O99" i="70"/>
  <c r="O69" i="70" s="1" a="1"/>
  <c r="O69" i="70" s="1"/>
  <c r="J61" i="70"/>
  <c r="J56" i="70"/>
  <c r="N107" i="70" s="1"/>
  <c r="N77" i="70" s="1" a="1"/>
  <c r="N77" i="70" s="1"/>
  <c r="O135" i="70"/>
  <c r="O74" i="70" s="1" a="1"/>
  <c r="O74" i="70" s="1"/>
  <c r="J60" i="70"/>
  <c r="N102" i="70"/>
  <c r="N72" i="70" s="1" a="1"/>
  <c r="N72" i="70" s="1"/>
  <c r="J58" i="70"/>
  <c r="AI13" i="70"/>
  <c r="AI14" i="70"/>
  <c r="H64" i="70" a="1"/>
  <c r="H64" i="70" s="1"/>
  <c r="P80" i="70"/>
  <c r="Q80" i="70"/>
  <c r="Q89" i="70"/>
  <c r="Q74" i="70" a="1"/>
  <c r="Q74" i="70" s="1"/>
  <c r="Q84" i="70"/>
  <c r="P89" i="70"/>
  <c r="K44" i="70"/>
  <c r="H54" i="70"/>
  <c r="H157" i="70"/>
  <c r="H65" i="70" s="1" a="1"/>
  <c r="H65" i="70" s="1"/>
  <c r="Q73" i="70" a="1"/>
  <c r="Q73" i="70" s="1"/>
  <c r="Q88" i="70"/>
  <c r="Q79" i="70"/>
  <c r="Q83" i="70"/>
  <c r="B83" i="69" a="1"/>
  <c r="B83" i="69" s="1"/>
  <c r="Q134" i="69"/>
  <c r="B68" i="69" a="1"/>
  <c r="B68" i="69" s="1"/>
  <c r="O68" i="69" a="1"/>
  <c r="O68" i="69" s="1"/>
  <c r="L68" i="69" a="1"/>
  <c r="L68" i="69" s="1"/>
  <c r="K71" i="69" a="1"/>
  <c r="K71" i="69" s="1"/>
  <c r="M65" i="69"/>
  <c r="E75" i="69" a="1"/>
  <c r="E75" i="69" s="1"/>
  <c r="P135" i="69"/>
  <c r="E87" i="69" a="1"/>
  <c r="E87" i="69" s="1"/>
  <c r="F90" i="69" a="1"/>
  <c r="F90" i="69" s="1"/>
  <c r="H87" i="69" a="1"/>
  <c r="H87" i="69" s="1"/>
  <c r="AP4" i="69"/>
  <c r="J64" i="69" a="1"/>
  <c r="J64" i="69" s="1"/>
  <c r="N80" i="69" a="1"/>
  <c r="N80" i="69" s="1"/>
  <c r="F64" i="69" a="1"/>
  <c r="F64" i="69" s="1"/>
  <c r="M64" i="69" a="1"/>
  <c r="M64" i="69" s="1"/>
  <c r="F75" i="69" a="1"/>
  <c r="F75" i="69" s="1"/>
  <c r="B64" i="69" a="1"/>
  <c r="B64" i="69" s="1"/>
  <c r="I65" i="69" a="1"/>
  <c r="I65" i="69" s="1"/>
  <c r="J68" i="69" a="1"/>
  <c r="J68" i="69" s="1"/>
  <c r="H77" i="69" a="1"/>
  <c r="H77" i="69" s="1"/>
  <c r="B70" i="69" a="1"/>
  <c r="B70" i="69" s="1"/>
  <c r="N71" i="69" a="1"/>
  <c r="N71" i="69" s="1"/>
  <c r="B90" i="69" a="1"/>
  <c r="B90" i="69" s="1"/>
  <c r="F74" i="69" a="1"/>
  <c r="F74" i="69" s="1"/>
  <c r="S10" i="69" a="1"/>
  <c r="S10" i="69" s="1"/>
  <c r="J65" i="69" a="1"/>
  <c r="J65" i="69" s="1"/>
  <c r="L74" i="69" a="1"/>
  <c r="L74" i="69" s="1"/>
  <c r="B80" i="69" a="1"/>
  <c r="B80" i="69" s="1"/>
  <c r="B14" i="69"/>
  <c r="A15" i="69"/>
  <c r="B13" i="69"/>
  <c r="H44" i="69"/>
  <c r="Z14" i="69" a="1"/>
  <c r="Z14" i="69" s="1"/>
  <c r="S14" i="69" s="1" a="1"/>
  <c r="S14" i="69" s="1"/>
  <c r="J54" i="69"/>
  <c r="AA14" i="69" a="1"/>
  <c r="AA14" i="69" s="1"/>
  <c r="AA15" i="69" a="1"/>
  <c r="AA15" i="69" s="1"/>
  <c r="Z15" i="69" a="1"/>
  <c r="Z15" i="69" s="1"/>
  <c r="S15" i="69" s="1" a="1"/>
  <c r="S15" i="69" s="1"/>
  <c r="AA33" i="69" a="1"/>
  <c r="AA33" i="69" s="1"/>
  <c r="AI20" i="69"/>
  <c r="AA34" i="69" a="1"/>
  <c r="AA34" i="69" s="1"/>
  <c r="AA40" i="69" a="1"/>
  <c r="AA40" i="69" s="1"/>
  <c r="AA41" i="69" a="1"/>
  <c r="AA41" i="69" s="1"/>
  <c r="AI19" i="69"/>
  <c r="AA18" i="69" a="1"/>
  <c r="AA18" i="69" s="1"/>
  <c r="AA31" i="69" a="1"/>
  <c r="AA31" i="69" s="1"/>
  <c r="AA39" i="69" a="1"/>
  <c r="AA39" i="69" s="1"/>
  <c r="AA35" i="69" a="1"/>
  <c r="AA35" i="69" s="1"/>
  <c r="AA16" i="69" a="1"/>
  <c r="AA16" i="69" s="1"/>
  <c r="AA32" i="69" a="1"/>
  <c r="AA32" i="69" s="1"/>
  <c r="E58" i="69"/>
  <c r="I44" i="69"/>
  <c r="Z13" i="69" a="1"/>
  <c r="Z13" i="69" s="1"/>
  <c r="AA19" i="69" a="1"/>
  <c r="AA19" i="69" s="1"/>
  <c r="AA25" i="69" a="1"/>
  <c r="AA25" i="69" s="1"/>
  <c r="AA30" i="69" a="1"/>
  <c r="AA30" i="69" s="1"/>
  <c r="O87" i="69" a="1"/>
  <c r="O87" i="69" s="1"/>
  <c r="D77" i="69" a="1"/>
  <c r="D77" i="69" s="1"/>
  <c r="J70" i="69" a="1"/>
  <c r="J70" i="69" s="1"/>
  <c r="B63" i="69" a="1"/>
  <c r="B63" i="69" s="1"/>
  <c r="G89" i="69" a="1"/>
  <c r="G89" i="69" s="1"/>
  <c r="K65" i="69" a="1"/>
  <c r="K65" i="69" s="1"/>
  <c r="D53" i="69" a="1"/>
  <c r="D53" i="69" s="1"/>
  <c r="H125" i="69" a="1"/>
  <c r="H125" i="69" s="1"/>
  <c r="N87" i="69" a="1"/>
  <c r="N87" i="69" s="1"/>
  <c r="M77" i="69" a="1"/>
  <c r="M77" i="69" s="1"/>
  <c r="O73" i="69" a="1"/>
  <c r="O73" i="69" s="1"/>
  <c r="I70" i="69" a="1"/>
  <c r="I70" i="69" s="1"/>
  <c r="I69" i="69" a="1"/>
  <c r="I69" i="69" s="1"/>
  <c r="F68" i="69" a="1"/>
  <c r="F68" i="69" s="1"/>
  <c r="O64" i="69" a="1"/>
  <c r="O64" i="69" s="1"/>
  <c r="A63" i="69" a="1"/>
  <c r="A63" i="69" s="1"/>
  <c r="O83" i="69" a="1"/>
  <c r="O83" i="69" s="1"/>
  <c r="G65" i="69" a="1"/>
  <c r="G65" i="69" s="1"/>
  <c r="G90" i="69" a="1"/>
  <c r="G90" i="69" s="1"/>
  <c r="B76" i="69" a="1"/>
  <c r="B76" i="69" s="1"/>
  <c r="O79" i="69" a="1"/>
  <c r="O79" i="69" s="1"/>
  <c r="G71" i="69" a="1"/>
  <c r="G71" i="69" s="1"/>
  <c r="K69" i="69" a="1"/>
  <c r="K69" i="69" s="1"/>
  <c r="B67" i="69" a="1"/>
  <c r="B67" i="69" s="1"/>
  <c r="H187" i="69" a="1"/>
  <c r="H187" i="69" s="1"/>
  <c r="H94" i="69" a="1"/>
  <c r="H94" i="69" s="1"/>
  <c r="J90" i="69" a="1"/>
  <c r="J90" i="69" s="1"/>
  <c r="E77" i="69" a="1"/>
  <c r="E77" i="69" s="1"/>
  <c r="M74" i="69" a="1"/>
  <c r="M74" i="69" s="1"/>
  <c r="K70" i="69" a="1"/>
  <c r="K70" i="69" s="1"/>
  <c r="B66" i="69" a="1"/>
  <c r="B66" i="69" s="1"/>
  <c r="Q135" i="69"/>
  <c r="E78" i="69" a="1"/>
  <c r="E78" i="69" s="1"/>
  <c r="A86" i="69" a="1"/>
  <c r="A86" i="69" s="1"/>
  <c r="P104" i="69"/>
  <c r="A79" i="69" a="1"/>
  <c r="A79" i="69" s="1"/>
  <c r="F77" i="69" a="1"/>
  <c r="F77" i="69" s="1"/>
  <c r="N74" i="69" a="1"/>
  <c r="N74" i="69" s="1"/>
  <c r="L72" i="69" a="1"/>
  <c r="L72" i="69" s="1"/>
  <c r="B71" i="69" a="1"/>
  <c r="B71" i="69" s="1"/>
  <c r="H69" i="69" a="1"/>
  <c r="H69" i="69" s="1"/>
  <c r="K10" i="69" a="1"/>
  <c r="K10" i="69" s="1"/>
  <c r="Q103" i="69"/>
  <c r="E65" i="69" a="1"/>
  <c r="E65" i="69" s="1"/>
  <c r="H10" i="69" a="1"/>
  <c r="H10" i="69" s="1"/>
  <c r="L75" i="69" a="1"/>
  <c r="L75" i="69" s="1"/>
  <c r="M157" i="69"/>
  <c r="N69" i="69" a="1"/>
  <c r="N69" i="69" s="1"/>
  <c r="B87" i="69" a="1"/>
  <c r="B87" i="69" s="1"/>
  <c r="AA17" i="69" a="1"/>
  <c r="AA17" i="69" s="1"/>
  <c r="AA24" i="69" a="1"/>
  <c r="AA24" i="69" s="1"/>
  <c r="D64" i="69" a="1"/>
  <c r="D64" i="69" s="1"/>
  <c r="D74" i="69" a="1"/>
  <c r="D74" i="69" s="1"/>
  <c r="E56" i="69"/>
  <c r="E95" i="69"/>
  <c r="E157" i="69"/>
  <c r="E60" i="69"/>
  <c r="D65" i="69"/>
  <c r="E126" i="69"/>
  <c r="O223" i="69"/>
  <c r="O192" i="69"/>
  <c r="O130" i="69"/>
  <c r="I57" i="69"/>
  <c r="O161" i="69"/>
  <c r="I58" i="69"/>
  <c r="I56" i="69"/>
  <c r="I61" i="69"/>
  <c r="AA43" i="69" a="1"/>
  <c r="AA43" i="69" s="1"/>
  <c r="H72" i="69" a="1"/>
  <c r="H72" i="69" s="1"/>
  <c r="AA13" i="69" a="1"/>
  <c r="AA13" i="69" s="1"/>
  <c r="E61" i="69"/>
  <c r="L73" i="69" a="1"/>
  <c r="L73" i="69" s="1"/>
  <c r="A82" i="69" a="1"/>
  <c r="A82" i="69" s="1"/>
  <c r="H218" i="69" a="1"/>
  <c r="H218" i="69" s="1"/>
  <c r="N65" i="69" a="1"/>
  <c r="N65" i="69" s="1"/>
  <c r="L99" i="69"/>
  <c r="S3" i="69" a="1"/>
  <c r="S3" i="69" s="1"/>
  <c r="AP7" i="69"/>
  <c r="AP6" i="69"/>
  <c r="AA38" i="69" a="1"/>
  <c r="AA38" i="69" s="1"/>
  <c r="J77" i="69" a="1"/>
  <c r="J77" i="69" s="1"/>
  <c r="AA20" i="69" a="1"/>
  <c r="AA20" i="69" s="1"/>
  <c r="M95" i="69"/>
  <c r="M219" i="69"/>
  <c r="G58" i="69"/>
  <c r="G56" i="69"/>
  <c r="M126" i="69"/>
  <c r="G61" i="69"/>
  <c r="G57" i="69"/>
  <c r="P69" i="69" a="1"/>
  <c r="P69" i="69" s="1"/>
  <c r="E74" i="69" a="1"/>
  <c r="E74" i="69" s="1"/>
  <c r="H83" i="69" a="1"/>
  <c r="H83" i="69" s="1"/>
  <c r="B56" i="69"/>
  <c r="B60" i="69"/>
  <c r="B77" i="69" a="1"/>
  <c r="B77" i="69" s="1"/>
  <c r="S10" i="68" a="1"/>
  <c r="S10" i="68" s="1"/>
  <c r="A16" i="75" l="1"/>
  <c r="Z15" i="75" a="1"/>
  <c r="Z15" i="75" s="1"/>
  <c r="S15" i="75" s="1" a="1"/>
  <c r="S15" i="75" s="1"/>
  <c r="B15" i="75"/>
  <c r="O175" i="75"/>
  <c r="O84" i="75" s="1" a="1"/>
  <c r="O84" i="75" s="1"/>
  <c r="O171" i="75"/>
  <c r="O80" i="75" s="1" a="1"/>
  <c r="O80" i="75" s="1"/>
  <c r="O179" i="75"/>
  <c r="O88" i="75" s="1" a="1"/>
  <c r="O88" i="75" s="1"/>
  <c r="F133" i="75"/>
  <c r="H60" i="75"/>
  <c r="F102" i="75"/>
  <c r="J223" i="75"/>
  <c r="J192" i="75"/>
  <c r="M181" i="75"/>
  <c r="M90" i="75" s="1" a="1"/>
  <c r="M90" i="75" s="1"/>
  <c r="K174" i="75"/>
  <c r="G130" i="75"/>
  <c r="G223" i="75"/>
  <c r="G192" i="75"/>
  <c r="J130" i="75"/>
  <c r="H57" i="75"/>
  <c r="J99" i="75"/>
  <c r="L59" i="75"/>
  <c r="H56" i="75"/>
  <c r="F171" i="75"/>
  <c r="F80" i="75" s="1" a="1"/>
  <c r="F80" i="75" s="1"/>
  <c r="H61" i="75"/>
  <c r="I107" i="75"/>
  <c r="I77" i="75" s="1" a="1"/>
  <c r="I77" i="75" s="1"/>
  <c r="H58" i="75"/>
  <c r="B182" i="75" s="1"/>
  <c r="B91" i="75" s="1" a="1"/>
  <c r="B91" i="75" s="1"/>
  <c r="J164" i="75"/>
  <c r="J72" i="75" s="1" a="1"/>
  <c r="J72" i="75" s="1"/>
  <c r="J161" i="75"/>
  <c r="K178" i="75"/>
  <c r="K87" i="75" s="1" a="1"/>
  <c r="K87" i="75" s="1"/>
  <c r="G99" i="75"/>
  <c r="G164" i="75"/>
  <c r="G72" i="75" s="1" a="1"/>
  <c r="G72" i="75" s="1"/>
  <c r="K138" i="75"/>
  <c r="G161" i="75"/>
  <c r="L69" i="73" a="1"/>
  <c r="L69" i="73" s="1"/>
  <c r="F133" i="73"/>
  <c r="H60" i="73"/>
  <c r="F102" i="73"/>
  <c r="J223" i="73"/>
  <c r="J192" i="73"/>
  <c r="M181" i="73"/>
  <c r="M90" i="73" s="1" a="1"/>
  <c r="M90" i="73" s="1"/>
  <c r="G223" i="73"/>
  <c r="G192" i="73"/>
  <c r="J130" i="73"/>
  <c r="H57" i="73"/>
  <c r="J99" i="73"/>
  <c r="K174" i="73"/>
  <c r="G130" i="73"/>
  <c r="H56" i="73"/>
  <c r="H58" i="73"/>
  <c r="B182" i="73" s="1"/>
  <c r="B91" i="73" s="1" a="1"/>
  <c r="B91" i="73" s="1"/>
  <c r="I107" i="73"/>
  <c r="I77" i="73" s="1" a="1"/>
  <c r="I77" i="73" s="1"/>
  <c r="H61" i="73"/>
  <c r="J164" i="73"/>
  <c r="J72" i="73" s="1" a="1"/>
  <c r="J72" i="73" s="1"/>
  <c r="F171" i="73"/>
  <c r="F80" i="73" s="1" a="1"/>
  <c r="F80" i="73" s="1"/>
  <c r="G164" i="73"/>
  <c r="G72" i="73" s="1" a="1"/>
  <c r="G72" i="73" s="1"/>
  <c r="K138" i="73"/>
  <c r="J161" i="73"/>
  <c r="K178" i="73"/>
  <c r="K87" i="73" s="1" a="1"/>
  <c r="K87" i="73" s="1"/>
  <c r="L59" i="73"/>
  <c r="G99" i="73"/>
  <c r="G161" i="73"/>
  <c r="O175" i="73"/>
  <c r="O84" i="73" s="1" a="1"/>
  <c r="O84" i="73" s="1"/>
  <c r="O179" i="73"/>
  <c r="O88" i="73" s="1" a="1"/>
  <c r="O88" i="73" s="1"/>
  <c r="O171" i="73"/>
  <c r="O80" i="73" s="1" a="1"/>
  <c r="O80" i="73" s="1"/>
  <c r="Z16" i="73" a="1"/>
  <c r="Z16" i="73" s="1"/>
  <c r="S16" i="73" s="1" a="1"/>
  <c r="S16" i="73" s="1"/>
  <c r="A17" i="73"/>
  <c r="B16" i="73"/>
  <c r="F133" i="72"/>
  <c r="H60" i="72"/>
  <c r="G192" i="72"/>
  <c r="F102" i="72"/>
  <c r="J223" i="72"/>
  <c r="J192" i="72"/>
  <c r="M181" i="72"/>
  <c r="M90" i="72" s="1" a="1"/>
  <c r="M90" i="72" s="1"/>
  <c r="G223" i="72"/>
  <c r="J130" i="72"/>
  <c r="K174" i="72"/>
  <c r="G130" i="72"/>
  <c r="J99" i="72"/>
  <c r="L59" i="72"/>
  <c r="F171" i="72"/>
  <c r="F80" i="72" s="1" a="1"/>
  <c r="F80" i="72" s="1"/>
  <c r="K178" i="72"/>
  <c r="K87" i="72" s="1" a="1"/>
  <c r="K87" i="72" s="1"/>
  <c r="G164" i="72"/>
  <c r="G72" i="72" s="1" a="1"/>
  <c r="G72" i="72" s="1"/>
  <c r="G99" i="72"/>
  <c r="K138" i="72"/>
  <c r="H57" i="72"/>
  <c r="H56" i="72"/>
  <c r="J164" i="72"/>
  <c r="J72" i="72" s="1" a="1"/>
  <c r="J72" i="72" s="1"/>
  <c r="J161" i="72"/>
  <c r="H58" i="72"/>
  <c r="B182" i="72" s="1"/>
  <c r="B91" i="72" s="1" a="1"/>
  <c r="B91" i="72" s="1"/>
  <c r="G161" i="72"/>
  <c r="H61" i="72"/>
  <c r="I107" i="72"/>
  <c r="I77" i="72" s="1" a="1"/>
  <c r="I77" i="72" s="1"/>
  <c r="A20" i="72"/>
  <c r="B19" i="72"/>
  <c r="Z19" i="72" a="1"/>
  <c r="Z19" i="72" s="1"/>
  <c r="S19" i="72" s="1" a="1"/>
  <c r="S19" i="72" s="1"/>
  <c r="O175" i="72"/>
  <c r="O84" i="72" s="1" a="1"/>
  <c r="O84" i="72" s="1"/>
  <c r="O179" i="72"/>
  <c r="O88" i="72" s="1" a="1"/>
  <c r="O88" i="72" s="1"/>
  <c r="O171" i="72"/>
  <c r="O80" i="72" s="1" a="1"/>
  <c r="O80" i="72" s="1"/>
  <c r="F133" i="71"/>
  <c r="H60" i="71"/>
  <c r="F102" i="71"/>
  <c r="F72" i="71" s="1" a="1"/>
  <c r="F72" i="71" s="1"/>
  <c r="J223" i="71"/>
  <c r="J192" i="71"/>
  <c r="M181" i="71"/>
  <c r="M90" i="71" s="1" a="1"/>
  <c r="M90" i="71" s="1"/>
  <c r="G223" i="71"/>
  <c r="G192" i="71"/>
  <c r="J130" i="71"/>
  <c r="H57" i="71"/>
  <c r="J99" i="71"/>
  <c r="L59" i="71"/>
  <c r="F171" i="71"/>
  <c r="F80" i="71" s="1" a="1"/>
  <c r="F80" i="71" s="1"/>
  <c r="K178" i="71"/>
  <c r="K87" i="71" s="1" a="1"/>
  <c r="K87" i="71" s="1"/>
  <c r="H56" i="71"/>
  <c r="J164" i="71"/>
  <c r="J72" i="71" s="1" a="1"/>
  <c r="J72" i="71" s="1"/>
  <c r="G164" i="71"/>
  <c r="G72" i="71" s="1" a="1"/>
  <c r="G72" i="71" s="1"/>
  <c r="G99" i="71"/>
  <c r="K174" i="71"/>
  <c r="H61" i="71"/>
  <c r="I107" i="71"/>
  <c r="I77" i="71" s="1" a="1"/>
  <c r="I77" i="71" s="1"/>
  <c r="J161" i="71"/>
  <c r="G130" i="71"/>
  <c r="H58" i="71"/>
  <c r="B182" i="71" s="1"/>
  <c r="B91" i="71" s="1" a="1"/>
  <c r="B91" i="71" s="1"/>
  <c r="G161" i="71"/>
  <c r="K138" i="71"/>
  <c r="O175" i="71"/>
  <c r="O84" i="71" s="1" a="1"/>
  <c r="O84" i="71" s="1"/>
  <c r="O179" i="71"/>
  <c r="O88" i="71" s="1" a="1"/>
  <c r="O88" i="71" s="1"/>
  <c r="O171" i="71"/>
  <c r="O80" i="71" s="1" a="1"/>
  <c r="O80" i="71" s="1"/>
  <c r="B17" i="71"/>
  <c r="A18" i="71"/>
  <c r="Z17" i="71" a="1"/>
  <c r="Z17" i="71" s="1"/>
  <c r="B17" i="70"/>
  <c r="A18" i="70"/>
  <c r="Z17" i="70" a="1"/>
  <c r="Z17" i="70" s="1"/>
  <c r="S17" i="70" s="1" a="1"/>
  <c r="S17" i="70" s="1"/>
  <c r="F133" i="70"/>
  <c r="H60" i="70"/>
  <c r="F102" i="70"/>
  <c r="J223" i="70"/>
  <c r="J192" i="70"/>
  <c r="M181" i="70"/>
  <c r="M90" i="70" s="1" a="1"/>
  <c r="M90" i="70" s="1"/>
  <c r="G223" i="70"/>
  <c r="G192" i="70"/>
  <c r="J130" i="70"/>
  <c r="H57" i="70"/>
  <c r="K174" i="70"/>
  <c r="G130" i="70"/>
  <c r="L59" i="70"/>
  <c r="J99" i="70"/>
  <c r="F171" i="70"/>
  <c r="F80" i="70" s="1" a="1"/>
  <c r="F80" i="70" s="1"/>
  <c r="K178" i="70"/>
  <c r="K87" i="70" s="1" a="1"/>
  <c r="K87" i="70" s="1"/>
  <c r="J164" i="70"/>
  <c r="J72" i="70" s="1" a="1"/>
  <c r="J72" i="70" s="1"/>
  <c r="J161" i="70"/>
  <c r="G161" i="70"/>
  <c r="H61" i="70"/>
  <c r="I107" i="70"/>
  <c r="I77" i="70" s="1" a="1"/>
  <c r="I77" i="70" s="1"/>
  <c r="H56" i="70"/>
  <c r="K138" i="70"/>
  <c r="G164" i="70"/>
  <c r="G72" i="70" s="1" a="1"/>
  <c r="G72" i="70" s="1"/>
  <c r="H58" i="70"/>
  <c r="B182" i="70" s="1"/>
  <c r="B91" i="70" s="1" a="1"/>
  <c r="B91" i="70" s="1"/>
  <c r="G99" i="70"/>
  <c r="O175" i="70"/>
  <c r="O84" i="70" s="1" a="1"/>
  <c r="O84" i="70" s="1"/>
  <c r="O179" i="70"/>
  <c r="O88" i="70" s="1" a="1"/>
  <c r="O88" i="70" s="1"/>
  <c r="O171" i="70"/>
  <c r="O80" i="70" s="1" a="1"/>
  <c r="O80" i="70" s="1"/>
  <c r="A16" i="69"/>
  <c r="B15" i="69"/>
  <c r="M223" i="69"/>
  <c r="M192" i="69"/>
  <c r="J57" i="69"/>
  <c r="O99" i="69"/>
  <c r="O69" i="69" s="1" a="1"/>
  <c r="O69" i="69" s="1"/>
  <c r="N102" i="69"/>
  <c r="N72" i="69" s="1" a="1"/>
  <c r="N72" i="69" s="1"/>
  <c r="J58" i="69"/>
  <c r="J56" i="69"/>
  <c r="N107" i="69" s="1"/>
  <c r="N77" i="69" s="1" a="1"/>
  <c r="N77" i="69" s="1"/>
  <c r="J61" i="69"/>
  <c r="J60" i="69"/>
  <c r="O135" i="69"/>
  <c r="O74" i="69" s="1" a="1"/>
  <c r="O74" i="69" s="1"/>
  <c r="K44" i="69"/>
  <c r="H54" i="69"/>
  <c r="H64" i="69" a="1"/>
  <c r="H64" i="69" s="1"/>
  <c r="AI13" i="69"/>
  <c r="AI14" i="69"/>
  <c r="S13" i="69" a="1"/>
  <c r="S13" i="69" s="1"/>
  <c r="E10" i="68"/>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N54" i="68" a="1"/>
  <c r="N54" i="68" s="1"/>
  <c r="H10" i="68" s="1" a="1"/>
  <c r="H10" i="68" s="1"/>
  <c r="I54" i="68"/>
  <c r="I60" i="68" s="1"/>
  <c r="G54" i="68"/>
  <c r="M157" i="68" s="1"/>
  <c r="E54" i="68"/>
  <c r="E56" i="68" s="1"/>
  <c r="D54" i="68"/>
  <c r="D61" i="68" s="1"/>
  <c r="B54" i="68"/>
  <c r="B57" i="68" s="1"/>
  <c r="AF43" i="68"/>
  <c r="AE43" i="68" a="1"/>
  <c r="AE43" i="68" s="1"/>
  <c r="AD43" i="68"/>
  <c r="Y43" i="68" a="1"/>
  <c r="Y43" i="68" s="1"/>
  <c r="I43" i="68" a="1"/>
  <c r="I43" i="68" s="1"/>
  <c r="AA43" i="68" s="1" a="1"/>
  <c r="AA43" i="68" s="1"/>
  <c r="AF42" i="68"/>
  <c r="AE42" i="68" a="1"/>
  <c r="AE42" i="68" s="1"/>
  <c r="AD42" i="68"/>
  <c r="Y42" i="68" a="1"/>
  <c r="Y42" i="68" s="1"/>
  <c r="I42" i="68" a="1"/>
  <c r="I42" i="68" s="1"/>
  <c r="AF41" i="68"/>
  <c r="AE41" i="68" a="1"/>
  <c r="AE41" i="68" s="1"/>
  <c r="AD41" i="68"/>
  <c r="Y41" i="68" a="1"/>
  <c r="Y41" i="68" s="1"/>
  <c r="I41" i="68" a="1"/>
  <c r="I41" i="68" s="1"/>
  <c r="AF40" i="68"/>
  <c r="AE40" i="68" a="1"/>
  <c r="AE40" i="68" s="1"/>
  <c r="AD40" i="68"/>
  <c r="Y40" i="68" a="1"/>
  <c r="Y40" i="68" s="1"/>
  <c r="I40" i="68" a="1"/>
  <c r="I40" i="68" s="1"/>
  <c r="AF39" i="68"/>
  <c r="AE39" i="68" a="1"/>
  <c r="AE39" i="68" s="1"/>
  <c r="AD39" i="68"/>
  <c r="Y39" i="68" a="1"/>
  <c r="Y39" i="68" s="1"/>
  <c r="I39" i="68" a="1"/>
  <c r="I39" i="68" s="1"/>
  <c r="AF38" i="68"/>
  <c r="AE38" i="68" a="1"/>
  <c r="AE38" i="68" s="1"/>
  <c r="AD38" i="68"/>
  <c r="Y38" i="68" a="1"/>
  <c r="Y38" i="68" s="1"/>
  <c r="I38" i="68" a="1"/>
  <c r="I38" i="68" s="1"/>
  <c r="AF37" i="68"/>
  <c r="AE37" i="68" a="1"/>
  <c r="AE37" i="68" s="1"/>
  <c r="AD37" i="68"/>
  <c r="Y37" i="68" a="1"/>
  <c r="Y37" i="68" s="1"/>
  <c r="I37" i="68" a="1"/>
  <c r="I37" i="68" s="1"/>
  <c r="AF36" i="68"/>
  <c r="AE36" i="68" a="1"/>
  <c r="AE36" i="68" s="1"/>
  <c r="AD36" i="68"/>
  <c r="Y36" i="68" a="1"/>
  <c r="Y36" i="68" s="1"/>
  <c r="I36" i="68" a="1"/>
  <c r="I36" i="68" s="1"/>
  <c r="AF35" i="68"/>
  <c r="AE35" i="68" a="1"/>
  <c r="AE35" i="68" s="1"/>
  <c r="AD35" i="68"/>
  <c r="Y35" i="68" a="1"/>
  <c r="Y35" i="68" s="1"/>
  <c r="I35" i="68" a="1"/>
  <c r="I35" i="68" s="1"/>
  <c r="AF34" i="68"/>
  <c r="AE34" i="68" a="1"/>
  <c r="AE34" i="68" s="1"/>
  <c r="AD34" i="68"/>
  <c r="Y34" i="68" a="1"/>
  <c r="Y34" i="68" s="1"/>
  <c r="I34" i="68" a="1"/>
  <c r="I34" i="68" s="1"/>
  <c r="AF33" i="68"/>
  <c r="AE33" i="68" a="1"/>
  <c r="AE33" i="68" s="1"/>
  <c r="AD33" i="68"/>
  <c r="Y33" i="68" a="1"/>
  <c r="Y33" i="68" s="1"/>
  <c r="I33" i="68" a="1"/>
  <c r="I33" i="68" s="1"/>
  <c r="AF32" i="68"/>
  <c r="AE32" i="68" a="1"/>
  <c r="AE32" i="68" s="1"/>
  <c r="AD32" i="68"/>
  <c r="Y32" i="68" a="1"/>
  <c r="Y32" i="68" s="1"/>
  <c r="I32" i="68" a="1"/>
  <c r="I32" i="68" s="1"/>
  <c r="AF31" i="68"/>
  <c r="AE31" i="68" a="1"/>
  <c r="AE31" i="68" s="1"/>
  <c r="AD31" i="68"/>
  <c r="Y31" i="68" a="1"/>
  <c r="Y31" i="68" s="1"/>
  <c r="I31" i="68" a="1"/>
  <c r="I31" i="68" s="1"/>
  <c r="AF30" i="68"/>
  <c r="AE30" i="68" a="1"/>
  <c r="AE30" i="68" s="1"/>
  <c r="AD30" i="68"/>
  <c r="Y30" i="68" a="1"/>
  <c r="Y30" i="68" s="1"/>
  <c r="I30" i="68" a="1"/>
  <c r="I30" i="68" s="1"/>
  <c r="AF29" i="68"/>
  <c r="AE29" i="68" a="1"/>
  <c r="AE29" i="68" s="1"/>
  <c r="AD29" i="68"/>
  <c r="Y29" i="68" a="1"/>
  <c r="Y29" i="68" s="1"/>
  <c r="I29" i="68" a="1"/>
  <c r="I29" i="68" s="1"/>
  <c r="AA29" i="68" s="1" a="1"/>
  <c r="AA29" i="68" s="1"/>
  <c r="AF28" i="68"/>
  <c r="AE28" i="68" a="1"/>
  <c r="AE28" i="68" s="1"/>
  <c r="AD28" i="68"/>
  <c r="Y28" i="68" a="1"/>
  <c r="Y28" i="68" s="1"/>
  <c r="I28" i="68" a="1"/>
  <c r="I28" i="68" s="1"/>
  <c r="AF27" i="68"/>
  <c r="AE27" i="68" a="1"/>
  <c r="AE27" i="68" s="1"/>
  <c r="AD27" i="68"/>
  <c r="Y27" i="68" a="1"/>
  <c r="Y27" i="68" s="1"/>
  <c r="I27" i="68" a="1"/>
  <c r="I27" i="68" s="1"/>
  <c r="AA27" i="68" s="1" a="1"/>
  <c r="AA27" i="68" s="1"/>
  <c r="AF26" i="68"/>
  <c r="AE26" i="68" a="1"/>
  <c r="AE26" i="68" s="1"/>
  <c r="AD26" i="68"/>
  <c r="Y26" i="68" a="1"/>
  <c r="Y26" i="68" s="1"/>
  <c r="I26" i="68" a="1"/>
  <c r="I26" i="68" s="1"/>
  <c r="AF25" i="68"/>
  <c r="AE25" i="68" a="1"/>
  <c r="AE25" i="68" s="1"/>
  <c r="AD25" i="68"/>
  <c r="Y25" i="68" a="1"/>
  <c r="Y25" i="68" s="1"/>
  <c r="I25" i="68" a="1"/>
  <c r="I25" i="68" s="1"/>
  <c r="AF24" i="68"/>
  <c r="AE24" i="68" a="1"/>
  <c r="AE24" i="68" s="1"/>
  <c r="AD24" i="68"/>
  <c r="Y24" i="68" a="1"/>
  <c r="Y24" i="68" s="1"/>
  <c r="I24" i="68" a="1"/>
  <c r="I24" i="68" s="1"/>
  <c r="AI23" i="68"/>
  <c r="AF23" i="68"/>
  <c r="AE23" i="68" a="1"/>
  <c r="AE23" i="68" s="1"/>
  <c r="AD23" i="68"/>
  <c r="Y23" i="68" a="1"/>
  <c r="Y23" i="68" s="1"/>
  <c r="I23" i="68" a="1"/>
  <c r="I23" i="68" s="1"/>
  <c r="AI22" i="68"/>
  <c r="AF22" i="68"/>
  <c r="AE22" i="68" a="1"/>
  <c r="AE22" i="68" s="1"/>
  <c r="AD22" i="68"/>
  <c r="Y22" i="68" a="1"/>
  <c r="Y22" i="68" s="1"/>
  <c r="I22" i="68" a="1"/>
  <c r="I22" i="68" s="1"/>
  <c r="AI21" i="68" a="1"/>
  <c r="AI21" i="68" s="1"/>
  <c r="AF21" i="68"/>
  <c r="AE21" i="68" a="1"/>
  <c r="AE21" i="68" s="1"/>
  <c r="AD21" i="68"/>
  <c r="Y21" i="68" a="1"/>
  <c r="Y21" i="68" s="1"/>
  <c r="I21" i="68" a="1"/>
  <c r="I21" i="68" s="1"/>
  <c r="AF20" i="68"/>
  <c r="AE20" i="68" a="1"/>
  <c r="AE20" i="68" s="1"/>
  <c r="AD20" i="68"/>
  <c r="Y20" i="68" a="1"/>
  <c r="Y20" i="68" s="1"/>
  <c r="I20" i="68" a="1"/>
  <c r="I20" i="68" s="1"/>
  <c r="AF19" i="68"/>
  <c r="AE19" i="68" a="1"/>
  <c r="AE19" i="68" s="1"/>
  <c r="AD19" i="68"/>
  <c r="Y19" i="68" a="1"/>
  <c r="Y19" i="68" s="1"/>
  <c r="I19" i="68" a="1"/>
  <c r="I19" i="68" s="1"/>
  <c r="AI18" i="68" a="1"/>
  <c r="AI18" i="68" s="1"/>
  <c r="AF18" i="68"/>
  <c r="AE18" i="68" a="1"/>
  <c r="AE18" i="68" s="1"/>
  <c r="AD18" i="68"/>
  <c r="Y18" i="68" a="1"/>
  <c r="Y18" i="68" s="1"/>
  <c r="I18" i="68" a="1"/>
  <c r="I18" i="68" s="1"/>
  <c r="AI17" i="68" a="1"/>
  <c r="AI17" i="68" s="1"/>
  <c r="AF17" i="68"/>
  <c r="AE17" i="68" a="1"/>
  <c r="AE17" i="68" s="1"/>
  <c r="AD17" i="68"/>
  <c r="Y17" i="68" a="1"/>
  <c r="Y17" i="68" s="1"/>
  <c r="I17" i="68" a="1"/>
  <c r="I17" i="68" s="1"/>
  <c r="AI16" i="68" a="1"/>
  <c r="AI16" i="68" s="1"/>
  <c r="AF16" i="68"/>
  <c r="AE16" i="68" a="1"/>
  <c r="AE16" i="68" s="1"/>
  <c r="AD16" i="68"/>
  <c r="Y16" i="68" a="1"/>
  <c r="Y16" i="68" s="1"/>
  <c r="I16" i="68" a="1"/>
  <c r="I16" i="68" s="1"/>
  <c r="AF15" i="68"/>
  <c r="AE15" i="68" a="1"/>
  <c r="AE15" i="68" s="1"/>
  <c r="AD15" i="68"/>
  <c r="Y15" i="68" a="1"/>
  <c r="Y15" i="68" s="1"/>
  <c r="I15" i="68" a="1"/>
  <c r="I15" i="68" s="1"/>
  <c r="AF14" i="68"/>
  <c r="AE14" i="68" a="1"/>
  <c r="AE14" i="68" s="1"/>
  <c r="AD14" i="68"/>
  <c r="Y14" i="68" a="1"/>
  <c r="Y14" i="68" s="1"/>
  <c r="I14" i="68" a="1"/>
  <c r="I14" i="68" s="1"/>
  <c r="AF13" i="68"/>
  <c r="AE13" i="68" a="1"/>
  <c r="AE13" i="68" s="1"/>
  <c r="AD13" i="68"/>
  <c r="Y13" i="68" a="1"/>
  <c r="Y13" i="68" s="1"/>
  <c r="I13" i="68" a="1"/>
  <c r="I13" i="68" s="1"/>
  <c r="A13" i="68"/>
  <c r="A14" i="68" s="1"/>
  <c r="AI12" i="68"/>
  <c r="S12" i="68"/>
  <c r="AI11" i="68"/>
  <c r="AI10" i="68"/>
  <c r="O10" i="68" a="1"/>
  <c r="O10" i="68" s="1"/>
  <c r="AI9" i="68"/>
  <c r="S9" i="68" a="1"/>
  <c r="S9" i="68" s="1"/>
  <c r="AI8" i="68"/>
  <c r="S8" i="68" a="1"/>
  <c r="S8" i="68" s="1"/>
  <c r="M8" i="68"/>
  <c r="AI7" i="68" a="1"/>
  <c r="AI7" i="68" s="1"/>
  <c r="S7" i="68" a="1"/>
  <c r="S7" i="68" s="1"/>
  <c r="C7" i="68"/>
  <c r="AI6" i="68"/>
  <c r="A6" i="68"/>
  <c r="AI5" i="68" a="1"/>
  <c r="AI5" i="68" s="1"/>
  <c r="AO4" i="68"/>
  <c r="AP7" i="68" s="1"/>
  <c r="AI4" i="68" a="1"/>
  <c r="AI4" i="68" s="1"/>
  <c r="S4" i="68"/>
  <c r="AI3" i="68"/>
  <c r="A3" i="68"/>
  <c r="AI2" i="68"/>
  <c r="Q1" i="68"/>
  <c r="N1" i="68"/>
  <c r="B16" i="75" l="1"/>
  <c r="A17" i="75"/>
  <c r="Z16" i="75" a="1"/>
  <c r="Z16" i="75" s="1"/>
  <c r="S16" i="75" s="1" a="1"/>
  <c r="S16" i="75" s="1"/>
  <c r="F72" i="75" a="1"/>
  <c r="F72" i="75" s="1"/>
  <c r="G69" i="75" a="1"/>
  <c r="G69" i="75" s="1"/>
  <c r="F175" i="75"/>
  <c r="F84" i="75" s="1" a="1"/>
  <c r="F84" i="75" s="1"/>
  <c r="K83" i="75" a="1"/>
  <c r="K83" i="75" s="1"/>
  <c r="H182" i="75"/>
  <c r="H91" i="75" s="1" a="1"/>
  <c r="H91" i="75" s="1"/>
  <c r="F179" i="75"/>
  <c r="F88" i="75" s="1" a="1"/>
  <c r="F88" i="75" s="1"/>
  <c r="J69" i="75" a="1"/>
  <c r="J69" i="75" s="1"/>
  <c r="K77" i="75" a="1"/>
  <c r="K77" i="75" s="1"/>
  <c r="F139" i="75"/>
  <c r="F108" i="75"/>
  <c r="F72" i="73" a="1"/>
  <c r="F72" i="73" s="1"/>
  <c r="J69" i="73" a="1"/>
  <c r="J69" i="73" s="1"/>
  <c r="K83" i="73" a="1"/>
  <c r="K83" i="73" s="1"/>
  <c r="H182" i="73"/>
  <c r="H91" i="73" s="1" a="1"/>
  <c r="H91" i="73" s="1"/>
  <c r="F175" i="73"/>
  <c r="F84" i="73" s="1" a="1"/>
  <c r="F84" i="73" s="1"/>
  <c r="F179" i="73"/>
  <c r="F88" i="73" s="1" a="1"/>
  <c r="F88" i="73" s="1"/>
  <c r="B17" i="73"/>
  <c r="Z17" i="73" a="1"/>
  <c r="Z17" i="73" s="1"/>
  <c r="A18" i="73"/>
  <c r="G69" i="73" a="1"/>
  <c r="G69" i="73" s="1"/>
  <c r="K77" i="73" a="1"/>
  <c r="K77" i="73" s="1"/>
  <c r="F108" i="73"/>
  <c r="F139" i="73"/>
  <c r="J69" i="72" a="1"/>
  <c r="J69" i="72" s="1"/>
  <c r="F72" i="72" a="1"/>
  <c r="F72" i="72" s="1"/>
  <c r="Z20" i="72" a="1"/>
  <c r="Z20" i="72" s="1"/>
  <c r="S20" i="72" s="1" a="1"/>
  <c r="S20" i="72" s="1"/>
  <c r="B20" i="72"/>
  <c r="A21" i="72"/>
  <c r="K77" i="72" a="1"/>
  <c r="K77" i="72" s="1"/>
  <c r="F108" i="72"/>
  <c r="F139" i="72"/>
  <c r="K83" i="72" a="1"/>
  <c r="K83" i="72" s="1"/>
  <c r="H182" i="72"/>
  <c r="H91" i="72" s="1" a="1"/>
  <c r="H91" i="72" s="1"/>
  <c r="F179" i="72"/>
  <c r="F88" i="72" s="1" a="1"/>
  <c r="F88" i="72" s="1"/>
  <c r="F175" i="72"/>
  <c r="F84" i="72" s="1" a="1"/>
  <c r="F84" i="72" s="1"/>
  <c r="G69" i="72" a="1"/>
  <c r="G69" i="72" s="1"/>
  <c r="B18" i="71"/>
  <c r="A19" i="71"/>
  <c r="Z18" i="71" a="1"/>
  <c r="Z18" i="71" s="1"/>
  <c r="S18" i="71" s="1" a="1"/>
  <c r="S18" i="71" s="1"/>
  <c r="J69" i="71" a="1"/>
  <c r="J69" i="71" s="1"/>
  <c r="S17" i="71" a="1"/>
  <c r="S17" i="71" s="1"/>
  <c r="F139" i="71"/>
  <c r="F108" i="71"/>
  <c r="F78" i="71" s="1" a="1"/>
  <c r="F78" i="71" s="1"/>
  <c r="K77" i="71" a="1"/>
  <c r="K77" i="71" s="1"/>
  <c r="K83" i="71" a="1"/>
  <c r="K83" i="71" s="1"/>
  <c r="F179" i="71"/>
  <c r="F88" i="71" s="1" a="1"/>
  <c r="F88" i="71" s="1"/>
  <c r="F175" i="71"/>
  <c r="F84" i="71" s="1" a="1"/>
  <c r="F84" i="71" s="1"/>
  <c r="H182" i="71"/>
  <c r="H91" i="71" s="1" a="1"/>
  <c r="H91" i="71" s="1"/>
  <c r="G69" i="71" a="1"/>
  <c r="G69" i="71" s="1"/>
  <c r="F72" i="70" a="1"/>
  <c r="F72" i="70" s="1"/>
  <c r="J69" i="70" a="1"/>
  <c r="J69" i="70" s="1"/>
  <c r="B18" i="70"/>
  <c r="Z18" i="70" a="1"/>
  <c r="Z18" i="70" s="1"/>
  <c r="S18" i="70" s="1" a="1"/>
  <c r="S18" i="70" s="1"/>
  <c r="A19" i="70"/>
  <c r="K83" i="70" a="1"/>
  <c r="K83" i="70" s="1"/>
  <c r="F179" i="70"/>
  <c r="F88" i="70" s="1" a="1"/>
  <c r="F88" i="70" s="1"/>
  <c r="H182" i="70"/>
  <c r="H91" i="70" s="1" a="1"/>
  <c r="H91" i="70" s="1"/>
  <c r="F175" i="70"/>
  <c r="F84" i="70" s="1" a="1"/>
  <c r="F84" i="70" s="1"/>
  <c r="K77" i="70" a="1"/>
  <c r="K77" i="70" s="1"/>
  <c r="F108" i="70"/>
  <c r="F139" i="70"/>
  <c r="G69" i="70" a="1"/>
  <c r="G69" i="70" s="1"/>
  <c r="L69" i="69" a="1"/>
  <c r="L69" i="69" s="1"/>
  <c r="Z16" i="69" a="1"/>
  <c r="Z16" i="69" s="1"/>
  <c r="S16" i="69" s="1" a="1"/>
  <c r="S16" i="69" s="1"/>
  <c r="B16" i="69"/>
  <c r="A17" i="69"/>
  <c r="O175" i="69"/>
  <c r="O84" i="69" s="1" a="1"/>
  <c r="O84" i="69" s="1"/>
  <c r="O179" i="69"/>
  <c r="O88" i="69" s="1" a="1"/>
  <c r="O88" i="69" s="1"/>
  <c r="O171" i="69"/>
  <c r="O80" i="69" s="1" a="1"/>
  <c r="O80" i="69" s="1"/>
  <c r="F133" i="69"/>
  <c r="H60" i="69"/>
  <c r="F102" i="69"/>
  <c r="J223" i="69"/>
  <c r="J192" i="69"/>
  <c r="M181" i="69"/>
  <c r="M90" i="69" s="1" a="1"/>
  <c r="M90" i="69" s="1"/>
  <c r="G223" i="69"/>
  <c r="G192" i="69"/>
  <c r="J130" i="69"/>
  <c r="H57" i="69"/>
  <c r="K178" i="69"/>
  <c r="K87" i="69" s="1" a="1"/>
  <c r="K87" i="69" s="1"/>
  <c r="G164" i="69"/>
  <c r="G72" i="69" s="1" a="1"/>
  <c r="G72" i="69" s="1"/>
  <c r="L59" i="69"/>
  <c r="K174" i="69"/>
  <c r="G161" i="69"/>
  <c r="H61" i="69"/>
  <c r="J161" i="69"/>
  <c r="K138" i="69"/>
  <c r="H58" i="69"/>
  <c r="B182" i="69" s="1"/>
  <c r="B91" i="69" s="1" a="1"/>
  <c r="B91" i="69" s="1"/>
  <c r="H56" i="69"/>
  <c r="G130" i="69"/>
  <c r="I107" i="69"/>
  <c r="I77" i="69" s="1" a="1"/>
  <c r="I77" i="69" s="1"/>
  <c r="J99" i="69"/>
  <c r="G99" i="69"/>
  <c r="F171" i="69"/>
  <c r="F80" i="69" s="1" a="1"/>
  <c r="F80" i="69" s="1"/>
  <c r="J164" i="69"/>
  <c r="J72" i="69" s="1" a="1"/>
  <c r="J72" i="69" s="1"/>
  <c r="Z14" i="68" a="1"/>
  <c r="Z14" i="68" s="1"/>
  <c r="A15" i="68"/>
  <c r="A16" i="68" s="1"/>
  <c r="B16" i="68" s="1"/>
  <c r="B13" i="68"/>
  <c r="S2" i="68" a="1"/>
  <c r="S2" i="68" s="1"/>
  <c r="B90" i="68" a="1"/>
  <c r="B90" i="68" s="1"/>
  <c r="K10" i="68" a="1"/>
  <c r="K10" i="68" s="1"/>
  <c r="H77" i="68" a="1"/>
  <c r="H77" i="68" s="1"/>
  <c r="L68" i="68" a="1"/>
  <c r="L68" i="68" s="1"/>
  <c r="B64" i="68" a="1"/>
  <c r="B64" i="68" s="1"/>
  <c r="AA35" i="68" a="1"/>
  <c r="AA35" i="68" s="1"/>
  <c r="AA18" i="68" a="1"/>
  <c r="AA18" i="68" s="1"/>
  <c r="Z13" i="68" a="1"/>
  <c r="Z13" i="68" s="1"/>
  <c r="AA13" i="68" a="1"/>
  <c r="AA13" i="68" s="1"/>
  <c r="AA37" i="68" a="1"/>
  <c r="AA37" i="68" s="1"/>
  <c r="AA17" i="68" a="1"/>
  <c r="AA17" i="68" s="1"/>
  <c r="AA22" i="68" a="1"/>
  <c r="AA22" i="68" s="1"/>
  <c r="D57" i="68"/>
  <c r="D58" i="68"/>
  <c r="H95" i="68" s="1" a="1"/>
  <c r="H95" i="68" s="1"/>
  <c r="G56" i="68"/>
  <c r="M95" i="68"/>
  <c r="AI19" i="68"/>
  <c r="AI20" i="68"/>
  <c r="E126" i="68"/>
  <c r="E61" i="68"/>
  <c r="E57" i="68"/>
  <c r="AA20" i="68" a="1"/>
  <c r="AA20" i="68" s="1"/>
  <c r="Z16" i="68" a="1"/>
  <c r="Z16" i="68" s="1"/>
  <c r="AA15" i="68" a="1"/>
  <c r="AA15" i="68" s="1"/>
  <c r="J54" i="68"/>
  <c r="AA33" i="68" a="1"/>
  <c r="AA33" i="68" s="1"/>
  <c r="AA25" i="68" a="1"/>
  <c r="AA25" i="68" s="1"/>
  <c r="AA38" i="68" a="1"/>
  <c r="AA38" i="68" s="1"/>
  <c r="AA14" i="68" a="1"/>
  <c r="AA14" i="68" s="1"/>
  <c r="AA23" i="68" a="1"/>
  <c r="AA23" i="68" s="1"/>
  <c r="AA41" i="68" a="1"/>
  <c r="AA41" i="68" s="1"/>
  <c r="AA24" i="68" a="1"/>
  <c r="AA24" i="68" s="1"/>
  <c r="AA19" i="68" a="1"/>
  <c r="AA19" i="68" s="1"/>
  <c r="AA30" i="68" a="1"/>
  <c r="AA30" i="68" s="1"/>
  <c r="K70" i="68" a="1"/>
  <c r="K70" i="68" s="1"/>
  <c r="F74" i="68" a="1"/>
  <c r="F74" i="68" s="1"/>
  <c r="G57" i="68"/>
  <c r="M126" i="68"/>
  <c r="G58" i="68"/>
  <c r="F90" i="68" a="1"/>
  <c r="F90" i="68" s="1"/>
  <c r="AA26" i="68" a="1"/>
  <c r="AA26" i="68" s="1"/>
  <c r="AA40" i="68" a="1"/>
  <c r="AA40" i="68" s="1"/>
  <c r="G71" i="68" a="1"/>
  <c r="G71" i="68" s="1"/>
  <c r="L74" i="68" a="1"/>
  <c r="L74" i="68" s="1"/>
  <c r="S3" i="68" a="1"/>
  <c r="S3" i="68" s="1"/>
  <c r="AA36" i="68" a="1"/>
  <c r="AA36" i="68" s="1"/>
  <c r="O223" i="68"/>
  <c r="O192" i="68"/>
  <c r="O130" i="68"/>
  <c r="I57" i="68"/>
  <c r="L99" i="68"/>
  <c r="O161" i="68"/>
  <c r="I61" i="68"/>
  <c r="I56" i="68"/>
  <c r="I58" i="68"/>
  <c r="N164" i="68"/>
  <c r="D65" i="68"/>
  <c r="K71" i="68" a="1"/>
  <c r="K71" i="68" s="1"/>
  <c r="A79" i="68" a="1"/>
  <c r="A79" i="68" s="1"/>
  <c r="O87" i="68" a="1"/>
  <c r="O87" i="68" s="1"/>
  <c r="D77" i="68" a="1"/>
  <c r="D77" i="68" s="1"/>
  <c r="J70" i="68" a="1"/>
  <c r="J70" i="68" s="1"/>
  <c r="B63" i="68" a="1"/>
  <c r="B63" i="68" s="1"/>
  <c r="G89" i="68" a="1"/>
  <c r="G89" i="68" s="1"/>
  <c r="K65" i="68" a="1"/>
  <c r="K65" i="68" s="1"/>
  <c r="D53" i="68" a="1"/>
  <c r="D53" i="68" s="1"/>
  <c r="B83" i="68" a="1"/>
  <c r="B83" i="68" s="1"/>
  <c r="H125" i="68" a="1"/>
  <c r="H125" i="68" s="1"/>
  <c r="N87" i="68" a="1"/>
  <c r="N87" i="68" s="1"/>
  <c r="M77" i="68" a="1"/>
  <c r="M77" i="68" s="1"/>
  <c r="B77" i="68" a="1"/>
  <c r="B77" i="68" s="1"/>
  <c r="O73" i="68" a="1"/>
  <c r="O73" i="68" s="1"/>
  <c r="I70" i="68" a="1"/>
  <c r="I70" i="68" s="1"/>
  <c r="I69" i="68" a="1"/>
  <c r="I69" i="68" s="1"/>
  <c r="F68" i="68" a="1"/>
  <c r="F68" i="68" s="1"/>
  <c r="O64" i="68" a="1"/>
  <c r="O64" i="68" s="1"/>
  <c r="A63" i="68" a="1"/>
  <c r="A63" i="68" s="1"/>
  <c r="H83" i="68" a="1"/>
  <c r="H83" i="68" s="1"/>
  <c r="B80" i="68" a="1"/>
  <c r="B80" i="68" s="1"/>
  <c r="H94" i="68" a="1"/>
  <c r="H94" i="68" s="1"/>
  <c r="B76" i="68" a="1"/>
  <c r="B76" i="68" s="1"/>
  <c r="N74" i="68" a="1"/>
  <c r="N74" i="68" s="1"/>
  <c r="L73" i="68" a="1"/>
  <c r="L73" i="68" s="1"/>
  <c r="B70" i="68" a="1"/>
  <c r="B70" i="68" s="1"/>
  <c r="H69" i="68" a="1"/>
  <c r="H69" i="68" s="1"/>
  <c r="B68" i="68" a="1"/>
  <c r="B68" i="68" s="1"/>
  <c r="M64" i="68" a="1"/>
  <c r="M64" i="68" s="1"/>
  <c r="E83" i="68" a="1"/>
  <c r="E83" i="68" s="1"/>
  <c r="I65" i="68" a="1"/>
  <c r="I65" i="68" s="1"/>
  <c r="J90" i="68" a="1"/>
  <c r="J90" i="68" s="1"/>
  <c r="H87" i="68" a="1"/>
  <c r="H87" i="68" s="1"/>
  <c r="O79" i="68" a="1"/>
  <c r="O79" i="68" s="1"/>
  <c r="J77" i="68" a="1"/>
  <c r="J77" i="68" s="1"/>
  <c r="L75" i="68" a="1"/>
  <c r="L75" i="68" s="1"/>
  <c r="M74" i="68" a="1"/>
  <c r="M74" i="68" s="1"/>
  <c r="N71" i="68" a="1"/>
  <c r="N71" i="68" s="1"/>
  <c r="P69" i="68" a="1"/>
  <c r="P69" i="68" s="1"/>
  <c r="B67" i="68" a="1"/>
  <c r="B67" i="68" s="1"/>
  <c r="J64" i="68" a="1"/>
  <c r="J64" i="68" s="1"/>
  <c r="A86" i="68" a="1"/>
  <c r="A86" i="68" s="1"/>
  <c r="E78" i="68" a="1"/>
  <c r="E78" i="68" s="1"/>
  <c r="F77" i="68" a="1"/>
  <c r="F77" i="68" s="1"/>
  <c r="D75" i="68" a="1"/>
  <c r="D75" i="68" s="1"/>
  <c r="E74" i="68" a="1"/>
  <c r="E74" i="68" s="1"/>
  <c r="H72" i="68" a="1"/>
  <c r="H72" i="68" s="1"/>
  <c r="B71" i="68" a="1"/>
  <c r="B71" i="68" s="1"/>
  <c r="N80" i="68" a="1"/>
  <c r="N80" i="68" s="1"/>
  <c r="H187" i="68" a="1"/>
  <c r="H187" i="68" s="1"/>
  <c r="E75" i="68" a="1"/>
  <c r="E75" i="68" s="1"/>
  <c r="AA21" i="68" a="1"/>
  <c r="AA21" i="68" s="1"/>
  <c r="AA32" i="68" a="1"/>
  <c r="AA32" i="68" s="1"/>
  <c r="AA28" i="68" a="1"/>
  <c r="AA28" i="68" s="1"/>
  <c r="K69" i="68" a="1"/>
  <c r="K69" i="68" s="1"/>
  <c r="AA31" i="68" a="1"/>
  <c r="AA31" i="68" s="1"/>
  <c r="G61" i="68"/>
  <c r="N65" i="68" a="1"/>
  <c r="N65" i="68" s="1"/>
  <c r="N69" i="68" a="1"/>
  <c r="N69" i="68" s="1"/>
  <c r="L72" i="68" a="1"/>
  <c r="L72" i="68" s="1"/>
  <c r="N83" i="68" a="1"/>
  <c r="N83" i="68" s="1"/>
  <c r="O68" i="68" a="1"/>
  <c r="O68" i="68" s="1"/>
  <c r="H218" i="68" a="1"/>
  <c r="H218" i="68" s="1"/>
  <c r="AP4" i="68"/>
  <c r="E65" i="68" a="1"/>
  <c r="E65" i="68" s="1"/>
  <c r="D64" i="68" a="1"/>
  <c r="D64" i="68" s="1"/>
  <c r="B87" i="68" a="1"/>
  <c r="B87" i="68" s="1"/>
  <c r="G90" i="68" a="1"/>
  <c r="G90" i="68" s="1"/>
  <c r="G65" i="68" a="1"/>
  <c r="G65" i="68" s="1"/>
  <c r="B14" i="68"/>
  <c r="M65" i="68"/>
  <c r="E77" i="68" a="1"/>
  <c r="E77" i="68" s="1"/>
  <c r="J68" i="68" a="1"/>
  <c r="J68" i="68" s="1"/>
  <c r="AP6" i="68"/>
  <c r="I44" i="68"/>
  <c r="AP5" i="68"/>
  <c r="F75" i="68" a="1"/>
  <c r="F75" i="68" s="1"/>
  <c r="E87" i="68" a="1"/>
  <c r="E87" i="68" s="1"/>
  <c r="B66" i="68" a="1"/>
  <c r="B66" i="68" s="1"/>
  <c r="O83" i="68" a="1"/>
  <c r="O83" i="68" s="1"/>
  <c r="Q103" i="68"/>
  <c r="Q134" i="68"/>
  <c r="M219" i="68"/>
  <c r="P104" i="68"/>
  <c r="Z15" i="68" a="1"/>
  <c r="Z15" i="68" s="1"/>
  <c r="B15" i="68"/>
  <c r="AA16" i="68" a="1"/>
  <c r="AA16" i="68" s="1"/>
  <c r="AA39" i="68" a="1"/>
  <c r="AA39" i="68" s="1"/>
  <c r="H126" i="68" a="1"/>
  <c r="H126" i="68" s="1"/>
  <c r="AA42" i="68" a="1"/>
  <c r="AA42" i="68" s="1"/>
  <c r="A82" i="68" a="1"/>
  <c r="A82" i="68" s="1"/>
  <c r="AA34" i="68" a="1"/>
  <c r="AA34" i="68" s="1"/>
  <c r="B56" i="68"/>
  <c r="B60" i="68"/>
  <c r="B61" i="68"/>
  <c r="D74" i="68" a="1"/>
  <c r="D74" i="68" s="1"/>
  <c r="B58" i="68"/>
  <c r="F64" i="68" a="1"/>
  <c r="F64" i="68" s="1"/>
  <c r="P135" i="68"/>
  <c r="E58" i="68"/>
  <c r="E60" i="68"/>
  <c r="E157" i="68"/>
  <c r="E95" i="68"/>
  <c r="S13" i="68" l="1" a="1"/>
  <c r="S13" i="68" s="1"/>
  <c r="F72" i="69" a="1"/>
  <c r="F72" i="69" s="1"/>
  <c r="F78" i="75" a="1"/>
  <c r="F78" i="75" s="1"/>
  <c r="Z17" i="75" a="1"/>
  <c r="Z17" i="75" s="1"/>
  <c r="S17" i="75" s="1" a="1"/>
  <c r="S17" i="75" s="1"/>
  <c r="A18" i="75"/>
  <c r="B17" i="75"/>
  <c r="F78" i="73" a="1"/>
  <c r="F78" i="73" s="1"/>
  <c r="B18" i="73"/>
  <c r="Z18" i="73" a="1"/>
  <c r="Z18" i="73" s="1"/>
  <c r="S18" i="73" s="1" a="1"/>
  <c r="S18" i="73" s="1"/>
  <c r="A19" i="73"/>
  <c r="S17" i="73" a="1"/>
  <c r="S17" i="73" s="1"/>
  <c r="F78" i="72" a="1"/>
  <c r="F78" i="72" s="1"/>
  <c r="A22" i="72"/>
  <c r="B21" i="72"/>
  <c r="Z21" i="72" a="1"/>
  <c r="Z21" i="72" s="1"/>
  <c r="A20" i="71"/>
  <c r="B19" i="71"/>
  <c r="Z19" i="71" a="1"/>
  <c r="Z19" i="71" s="1"/>
  <c r="F78" i="70" a="1"/>
  <c r="F78" i="70" s="1"/>
  <c r="B19" i="70"/>
  <c r="A20" i="70"/>
  <c r="Z19" i="70" a="1"/>
  <c r="Z19" i="70" s="1"/>
  <c r="S19" i="70" s="1" a="1"/>
  <c r="S19" i="70" s="1"/>
  <c r="J69" i="69" a="1"/>
  <c r="J69" i="69" s="1"/>
  <c r="A18" i="69"/>
  <c r="Z17" i="69" a="1"/>
  <c r="Z17" i="69" s="1"/>
  <c r="S17" i="69" s="1" a="1"/>
  <c r="S17" i="69" s="1"/>
  <c r="B17" i="69"/>
  <c r="F108" i="69"/>
  <c r="K77" i="69" a="1"/>
  <c r="K77" i="69" s="1"/>
  <c r="F139" i="69"/>
  <c r="K83" i="69" a="1"/>
  <c r="K83" i="69" s="1"/>
  <c r="H182" i="69"/>
  <c r="H91" i="69" s="1" a="1"/>
  <c r="H91" i="69" s="1"/>
  <c r="F179" i="69"/>
  <c r="F88" i="69" s="1" a="1"/>
  <c r="F88" i="69" s="1"/>
  <c r="F175" i="69"/>
  <c r="F84" i="69" s="1" a="1"/>
  <c r="F84" i="69" s="1"/>
  <c r="G69" i="69" a="1"/>
  <c r="G69" i="69" s="1"/>
  <c r="A17" i="68"/>
  <c r="S14" i="68" a="1"/>
  <c r="S14" i="68" s="1"/>
  <c r="H219" i="68" a="1"/>
  <c r="H219" i="68" s="1"/>
  <c r="J157" i="68"/>
  <c r="J65" i="68" s="1" a="1"/>
  <c r="J65" i="68" s="1"/>
  <c r="H188" i="68" a="1"/>
  <c r="H188" i="68" s="1"/>
  <c r="AI14" i="68"/>
  <c r="S16" i="68" a="1"/>
  <c r="S16" i="68" s="1"/>
  <c r="K44" i="68"/>
  <c r="H44" i="68" s="1"/>
  <c r="H54" i="68"/>
  <c r="M223" i="68"/>
  <c r="M192" i="68"/>
  <c r="J57" i="68"/>
  <c r="O99" i="68"/>
  <c r="O69" i="68" s="1" a="1"/>
  <c r="O69" i="68" s="1"/>
  <c r="J61" i="68"/>
  <c r="J56" i="68"/>
  <c r="N107" i="68" s="1"/>
  <c r="N77" i="68" s="1" a="1"/>
  <c r="N77" i="68" s="1"/>
  <c r="O135" i="68"/>
  <c r="O74" i="68" s="1" a="1"/>
  <c r="O74" i="68" s="1"/>
  <c r="N102" i="68"/>
  <c r="N72" i="68" s="1" a="1"/>
  <c r="N72" i="68" s="1"/>
  <c r="J60" i="68"/>
  <c r="J58" i="68"/>
  <c r="S15" i="68" a="1"/>
  <c r="S15" i="68" s="1"/>
  <c r="H64" i="68" a="1"/>
  <c r="H64" i="68" s="1"/>
  <c r="B17" i="68"/>
  <c r="A18" i="68"/>
  <c r="Z17" i="68" a="1"/>
  <c r="Z17" i="68" s="1"/>
  <c r="S17" i="68" s="1" a="1"/>
  <c r="S17" i="68" s="1"/>
  <c r="AI13" i="68"/>
  <c r="H157" i="68"/>
  <c r="Z18" i="75" l="1" a="1"/>
  <c r="Z18" i="75" s="1"/>
  <c r="S18" i="75" s="1" a="1"/>
  <c r="S18" i="75" s="1"/>
  <c r="B18" i="75"/>
  <c r="A19" i="75"/>
  <c r="Z19" i="73" a="1"/>
  <c r="Z19" i="73" s="1"/>
  <c r="B19" i="73"/>
  <c r="A20" i="73"/>
  <c r="S21" i="72" a="1"/>
  <c r="S21" i="72" s="1"/>
  <c r="A23" i="72"/>
  <c r="B22" i="72"/>
  <c r="Z22" i="72" a="1"/>
  <c r="Z22" i="72" s="1"/>
  <c r="S22" i="72" s="1" a="1"/>
  <c r="S22" i="72" s="1"/>
  <c r="S19" i="71" a="1"/>
  <c r="S19" i="71" s="1"/>
  <c r="Z20" i="71" a="1"/>
  <c r="Z20" i="71" s="1"/>
  <c r="S20" i="71" s="1" a="1"/>
  <c r="S20" i="71" s="1"/>
  <c r="B20" i="71"/>
  <c r="A21" i="71"/>
  <c r="Z20" i="70" a="1"/>
  <c r="Z20" i="70" s="1"/>
  <c r="S20" i="70" s="1" a="1"/>
  <c r="S20" i="70" s="1"/>
  <c r="B20" i="70"/>
  <c r="A21" i="70"/>
  <c r="B18" i="69"/>
  <c r="Z18" i="69" a="1"/>
  <c r="Z18" i="69" s="1"/>
  <c r="S18" i="69" s="1" a="1"/>
  <c r="S18" i="69" s="1"/>
  <c r="A19" i="69"/>
  <c r="F78" i="69" a="1"/>
  <c r="F78" i="69" s="1"/>
  <c r="H65" i="68" a="1"/>
  <c r="H65" i="68" s="1"/>
  <c r="L69" i="68" a="1"/>
  <c r="L69" i="68" s="1"/>
  <c r="B18" i="68"/>
  <c r="A19" i="68"/>
  <c r="Z18" i="68" a="1"/>
  <c r="Z18" i="68" s="1"/>
  <c r="O175" i="68"/>
  <c r="O84" i="68" s="1" a="1"/>
  <c r="O84" i="68" s="1"/>
  <c r="O171" i="68"/>
  <c r="O80" i="68" s="1" a="1"/>
  <c r="O80" i="68" s="1"/>
  <c r="O179" i="68"/>
  <c r="O88" i="68" s="1" a="1"/>
  <c r="O88" i="68" s="1"/>
  <c r="F133" i="68"/>
  <c r="H60" i="68"/>
  <c r="F102" i="68"/>
  <c r="J223" i="68"/>
  <c r="J192" i="68"/>
  <c r="M181" i="68"/>
  <c r="M90" i="68" s="1" a="1"/>
  <c r="M90" i="68" s="1"/>
  <c r="G223" i="68"/>
  <c r="G192" i="68"/>
  <c r="J130" i="68"/>
  <c r="H57" i="68"/>
  <c r="K174" i="68"/>
  <c r="G130" i="68"/>
  <c r="J99" i="68"/>
  <c r="L59" i="68"/>
  <c r="G161" i="68"/>
  <c r="J161" i="68"/>
  <c r="G99" i="68"/>
  <c r="H61" i="68"/>
  <c r="K178" i="68"/>
  <c r="K87" i="68" s="1" a="1"/>
  <c r="K87" i="68" s="1"/>
  <c r="H56" i="68"/>
  <c r="F171" i="68"/>
  <c r="F80" i="68" s="1" a="1"/>
  <c r="F80" i="68" s="1"/>
  <c r="J164" i="68"/>
  <c r="J72" i="68" s="1" a="1"/>
  <c r="J72" i="68" s="1"/>
  <c r="K138" i="68"/>
  <c r="H58" i="68"/>
  <c r="B182" i="68" s="1"/>
  <c r="B91" i="68" s="1" a="1"/>
  <c r="B91" i="68" s="1"/>
  <c r="G164" i="68"/>
  <c r="G72" i="68" s="1" a="1"/>
  <c r="G72" i="68" s="1"/>
  <c r="I107" i="68"/>
  <c r="I77" i="68" s="1" a="1"/>
  <c r="I77" i="68" s="1"/>
  <c r="B19" i="75" l="1"/>
  <c r="A20" i="75"/>
  <c r="Z19" i="75" a="1"/>
  <c r="Z19" i="75" s="1"/>
  <c r="S19" i="75" s="1" a="1"/>
  <c r="S19" i="75" s="1"/>
  <c r="Z20" i="73" a="1"/>
  <c r="Z20" i="73" s="1"/>
  <c r="S20" i="73" s="1" a="1"/>
  <c r="S20" i="73" s="1"/>
  <c r="A21" i="73"/>
  <c r="B20" i="73"/>
  <c r="S19" i="73" a="1"/>
  <c r="S19" i="73" s="1"/>
  <c r="B23" i="72"/>
  <c r="A24" i="72"/>
  <c r="Z23" i="72" a="1"/>
  <c r="Z23" i="72" s="1"/>
  <c r="S23" i="72" s="1" a="1"/>
  <c r="S23" i="72" s="1"/>
  <c r="B21" i="71"/>
  <c r="A22" i="71"/>
  <c r="Z21" i="71" a="1"/>
  <c r="Z21" i="71" s="1"/>
  <c r="Z21" i="70" a="1"/>
  <c r="Z21" i="70" s="1"/>
  <c r="S21" i="70" s="1" a="1"/>
  <c r="S21" i="70" s="1"/>
  <c r="A22" i="70"/>
  <c r="B21" i="70"/>
  <c r="Z19" i="69" a="1"/>
  <c r="Z19" i="69" s="1"/>
  <c r="S19" i="69" s="1" a="1"/>
  <c r="S19" i="69" s="1"/>
  <c r="B19" i="69"/>
  <c r="A20" i="69"/>
  <c r="F72" i="68" a="1"/>
  <c r="F72" i="68" s="1"/>
  <c r="K77" i="68" a="1"/>
  <c r="K77" i="68" s="1"/>
  <c r="F139" i="68"/>
  <c r="F108" i="68"/>
  <c r="G69" i="68" a="1"/>
  <c r="G69" i="68" s="1"/>
  <c r="S18" i="68" a="1"/>
  <c r="S18" i="68" s="1"/>
  <c r="J69" i="68" a="1"/>
  <c r="J69" i="68" s="1"/>
  <c r="K83" i="68" a="1"/>
  <c r="K83" i="68" s="1"/>
  <c r="F179" i="68"/>
  <c r="F88" i="68" s="1" a="1"/>
  <c r="F88" i="68" s="1"/>
  <c r="H182" i="68"/>
  <c r="H91" i="68" s="1" a="1"/>
  <c r="H91" i="68" s="1"/>
  <c r="F175" i="68"/>
  <c r="F84" i="68" s="1" a="1"/>
  <c r="F84" i="68" s="1"/>
  <c r="Z19" i="68" a="1"/>
  <c r="Z19" i="68" s="1"/>
  <c r="S19" i="68" s="1" a="1"/>
  <c r="S19" i="68" s="1"/>
  <c r="B19" i="68"/>
  <c r="A20" i="68"/>
  <c r="Z20" i="75" l="1" a="1"/>
  <c r="Z20" i="75" s="1"/>
  <c r="S20" i="75" s="1" a="1"/>
  <c r="S20" i="75" s="1"/>
  <c r="B20" i="75"/>
  <c r="A21" i="75"/>
  <c r="A22" i="73"/>
  <c r="Z21" i="73" a="1"/>
  <c r="Z21" i="73" s="1"/>
  <c r="S21" i="73" s="1" a="1"/>
  <c r="S21" i="73" s="1"/>
  <c r="B21" i="73"/>
  <c r="B24" i="72"/>
  <c r="A25" i="72"/>
  <c r="Z24" i="72" a="1"/>
  <c r="Z24" i="72" s="1"/>
  <c r="S24" i="72" s="1" a="1"/>
  <c r="S24" i="72" s="1"/>
  <c r="S21" i="71" a="1"/>
  <c r="S21" i="71" s="1"/>
  <c r="A23" i="71"/>
  <c r="B22" i="71"/>
  <c r="Z22" i="71" a="1"/>
  <c r="Z22" i="71" s="1"/>
  <c r="S22" i="71" s="1" a="1"/>
  <c r="S22" i="71" s="1"/>
  <c r="B22" i="70"/>
  <c r="Z22" i="70" a="1"/>
  <c r="Z22" i="70" s="1"/>
  <c r="S22" i="70" s="1" a="1"/>
  <c r="S22" i="70" s="1"/>
  <c r="A23" i="70"/>
  <c r="Z20" i="69" a="1"/>
  <c r="Z20" i="69" s="1"/>
  <c r="S20" i="69" s="1" a="1"/>
  <c r="S20" i="69" s="1"/>
  <c r="A21" i="69"/>
  <c r="B20" i="69"/>
  <c r="F78" i="68" a="1"/>
  <c r="F78" i="68" s="1"/>
  <c r="Z20" i="68" a="1"/>
  <c r="Z20" i="68" s="1"/>
  <c r="S20" i="68" s="1" a="1"/>
  <c r="S20" i="68" s="1"/>
  <c r="B20" i="68"/>
  <c r="A21" i="68"/>
  <c r="A22" i="75" l="1"/>
  <c r="Z21" i="75" a="1"/>
  <c r="Z21" i="75" s="1"/>
  <c r="S21" i="75" s="1" a="1"/>
  <c r="S21" i="75" s="1"/>
  <c r="B21" i="75"/>
  <c r="A23" i="73"/>
  <c r="B22" i="73"/>
  <c r="Z22" i="73" a="1"/>
  <c r="Z22" i="73" s="1"/>
  <c r="S22" i="73" s="1" a="1"/>
  <c r="S22" i="73" s="1"/>
  <c r="B25" i="72"/>
  <c r="Z25" i="72" a="1"/>
  <c r="Z25" i="72" s="1"/>
  <c r="S25" i="72" s="1" a="1"/>
  <c r="S25" i="72" s="1"/>
  <c r="A26" i="72"/>
  <c r="A24" i="71"/>
  <c r="B23" i="71"/>
  <c r="Z23" i="71" a="1"/>
  <c r="Z23" i="71" s="1"/>
  <c r="S23" i="71" s="1" a="1"/>
  <c r="S23" i="71" s="1"/>
  <c r="B23" i="70"/>
  <c r="A24" i="70"/>
  <c r="Z23" i="70" a="1"/>
  <c r="Z23" i="70" s="1"/>
  <c r="S23" i="70" s="1" a="1"/>
  <c r="S23" i="70" s="1"/>
  <c r="Z21" i="69" a="1"/>
  <c r="Z21" i="69" s="1"/>
  <c r="S21" i="69" s="1" a="1"/>
  <c r="S21" i="69" s="1"/>
  <c r="B21" i="69"/>
  <c r="A22" i="69"/>
  <c r="B21" i="68"/>
  <c r="A22" i="68"/>
  <c r="Z21" i="68" a="1"/>
  <c r="Z21" i="68" s="1"/>
  <c r="S21" i="68" s="1" a="1"/>
  <c r="S21" i="68" s="1"/>
  <c r="A23" i="75" l="1"/>
  <c r="B22" i="75"/>
  <c r="Z22" i="75" a="1"/>
  <c r="Z22" i="75" s="1"/>
  <c r="S22" i="75" s="1" a="1"/>
  <c r="S22" i="75" s="1"/>
  <c r="Z23" i="73" a="1"/>
  <c r="Z23" i="73" s="1"/>
  <c r="S23" i="73" s="1" a="1"/>
  <c r="S23" i="73" s="1"/>
  <c r="B23" i="73"/>
  <c r="A24" i="73"/>
  <c r="Z26" i="72" a="1"/>
  <c r="Z26" i="72" s="1"/>
  <c r="S26" i="72" s="1" a="1"/>
  <c r="S26" i="72" s="1"/>
  <c r="A27" i="72"/>
  <c r="B26" i="72"/>
  <c r="B24" i="71"/>
  <c r="Z24" i="71" a="1"/>
  <c r="Z24" i="71" s="1"/>
  <c r="S24" i="71" s="1" a="1"/>
  <c r="S24" i="71" s="1"/>
  <c r="A25" i="71"/>
  <c r="Z24" i="70" a="1"/>
  <c r="Z24" i="70" s="1"/>
  <c r="S24" i="70" s="1" a="1"/>
  <c r="S24" i="70" s="1"/>
  <c r="B24" i="70"/>
  <c r="A25" i="70"/>
  <c r="A23" i="69"/>
  <c r="B22" i="69"/>
  <c r="Z22" i="69" a="1"/>
  <c r="Z22" i="69" s="1"/>
  <c r="S22" i="69" s="1" a="1"/>
  <c r="S22" i="69" s="1"/>
  <c r="A23" i="68"/>
  <c r="B22" i="68"/>
  <c r="Z22" i="68" a="1"/>
  <c r="Z22" i="68" s="1"/>
  <c r="S22" i="68" s="1" a="1"/>
  <c r="S22" i="68" s="1"/>
  <c r="A24" i="75" l="1"/>
  <c r="B23" i="75"/>
  <c r="Z23" i="75" a="1"/>
  <c r="Z23" i="75" s="1"/>
  <c r="S23" i="75" s="1" a="1"/>
  <c r="S23" i="75" s="1"/>
  <c r="A25" i="73"/>
  <c r="Z24" i="73" a="1"/>
  <c r="Z24" i="73" s="1"/>
  <c r="S24" i="73" s="1" a="1"/>
  <c r="S24" i="73" s="1"/>
  <c r="B24" i="73"/>
  <c r="A28" i="72"/>
  <c r="Z27" i="72" a="1"/>
  <c r="Z27" i="72" s="1"/>
  <c r="S27" i="72" s="1" a="1"/>
  <c r="S27" i="72" s="1"/>
  <c r="B27" i="72"/>
  <c r="B25" i="71"/>
  <c r="Z25" i="71" a="1"/>
  <c r="Z25" i="71" s="1"/>
  <c r="S25" i="71" s="1" a="1"/>
  <c r="S25" i="71" s="1"/>
  <c r="A26" i="71"/>
  <c r="Z25" i="70" a="1"/>
  <c r="Z25" i="70" s="1"/>
  <c r="S25" i="70" s="1" a="1"/>
  <c r="S25" i="70" s="1"/>
  <c r="B25" i="70"/>
  <c r="A26" i="70"/>
  <c r="A24" i="69"/>
  <c r="B23" i="69"/>
  <c r="Z23" i="69" a="1"/>
  <c r="Z23" i="69" s="1"/>
  <c r="S23" i="69" s="1" a="1"/>
  <c r="S23" i="69" s="1"/>
  <c r="A24" i="68"/>
  <c r="B23" i="68"/>
  <c r="Z23" i="68" a="1"/>
  <c r="Z23" i="68" s="1"/>
  <c r="S23" i="68" s="1" a="1"/>
  <c r="S23" i="68" s="1"/>
  <c r="A25" i="75" l="1"/>
  <c r="B24" i="75"/>
  <c r="Z24" i="75" a="1"/>
  <c r="Z24" i="75" s="1"/>
  <c r="S24" i="75" s="1" a="1"/>
  <c r="S24" i="75" s="1"/>
  <c r="Z25" i="73" a="1"/>
  <c r="Z25" i="73" s="1"/>
  <c r="S25" i="73" s="1" a="1"/>
  <c r="S25" i="73" s="1"/>
  <c r="B25" i="73"/>
  <c r="A26" i="73"/>
  <c r="B28" i="72"/>
  <c r="Z28" i="72" a="1"/>
  <c r="Z28" i="72" s="1"/>
  <c r="S28" i="72" s="1" a="1"/>
  <c r="S28" i="72" s="1"/>
  <c r="A29" i="72"/>
  <c r="B26" i="71"/>
  <c r="Z26" i="71" a="1"/>
  <c r="Z26" i="71" s="1"/>
  <c r="S26" i="71" s="1" a="1"/>
  <c r="S26" i="71" s="1"/>
  <c r="A27" i="71"/>
  <c r="A27" i="70"/>
  <c r="B26" i="70"/>
  <c r="Z26" i="70" a="1"/>
  <c r="Z26" i="70" s="1"/>
  <c r="S26" i="70" s="1" a="1"/>
  <c r="S26" i="70" s="1"/>
  <c r="B24" i="69"/>
  <c r="A25" i="69"/>
  <c r="Z24" i="69" a="1"/>
  <c r="Z24" i="69" s="1"/>
  <c r="S24" i="69" s="1" a="1"/>
  <c r="S24" i="69" s="1"/>
  <c r="Z24" i="68" a="1"/>
  <c r="Z24" i="68" s="1"/>
  <c r="S24" i="68" s="1" a="1"/>
  <c r="S24" i="68" s="1"/>
  <c r="B24" i="68"/>
  <c r="A25" i="68"/>
  <c r="A26" i="75" l="1"/>
  <c r="Z25" i="75" a="1"/>
  <c r="Z25" i="75" s="1"/>
  <c r="S25" i="75" s="1" a="1"/>
  <c r="S25" i="75" s="1"/>
  <c r="B25" i="75"/>
  <c r="B26" i="73"/>
  <c r="A27" i="73"/>
  <c r="Z26" i="73" a="1"/>
  <c r="Z26" i="73" s="1"/>
  <c r="S26" i="73" s="1" a="1"/>
  <c r="S26" i="73" s="1"/>
  <c r="A30" i="72"/>
  <c r="B29" i="72"/>
  <c r="Z29" i="72" a="1"/>
  <c r="Z29" i="72" s="1"/>
  <c r="S29" i="72" s="1" a="1"/>
  <c r="S29" i="72" s="1"/>
  <c r="Z27" i="71" a="1"/>
  <c r="Z27" i="71" s="1"/>
  <c r="S27" i="71" s="1" a="1"/>
  <c r="S27" i="71" s="1"/>
  <c r="B27" i="71"/>
  <c r="A28" i="71"/>
  <c r="B27" i="70"/>
  <c r="Z27" i="70" a="1"/>
  <c r="Z27" i="70" s="1"/>
  <c r="S27" i="70" s="1" a="1"/>
  <c r="S27" i="70" s="1"/>
  <c r="A28" i="70"/>
  <c r="B25" i="69"/>
  <c r="A26" i="69"/>
  <c r="Z25" i="69" a="1"/>
  <c r="Z25" i="69" s="1"/>
  <c r="S25" i="69" s="1" a="1"/>
  <c r="S25" i="69" s="1"/>
  <c r="Z25" i="68" a="1"/>
  <c r="Z25" i="68" s="1"/>
  <c r="S25" i="68" s="1" a="1"/>
  <c r="S25" i="68" s="1"/>
  <c r="A26" i="68"/>
  <c r="B25" i="68"/>
  <c r="B26" i="75" l="1"/>
  <c r="Z26" i="75" a="1"/>
  <c r="Z26" i="75" s="1"/>
  <c r="S26" i="75" s="1" a="1"/>
  <c r="S26" i="75" s="1"/>
  <c r="A27" i="75"/>
  <c r="Z27" i="73" a="1"/>
  <c r="Z27" i="73" s="1"/>
  <c r="S27" i="73" s="1" a="1"/>
  <c r="S27" i="73" s="1"/>
  <c r="A28" i="73"/>
  <c r="B27" i="73"/>
  <c r="B30" i="72"/>
  <c r="Z30" i="72" a="1"/>
  <c r="Z30" i="72" s="1"/>
  <c r="S30" i="72" s="1" a="1"/>
  <c r="S30" i="72" s="1"/>
  <c r="A31" i="72"/>
  <c r="A29" i="71"/>
  <c r="Z28" i="71" a="1"/>
  <c r="Z28" i="71" s="1"/>
  <c r="S28" i="71" s="1" a="1"/>
  <c r="S28" i="71" s="1"/>
  <c r="B28" i="71"/>
  <c r="B28" i="70"/>
  <c r="A29" i="70"/>
  <c r="Z28" i="70" a="1"/>
  <c r="Z28" i="70" s="1"/>
  <c r="S28" i="70" s="1" a="1"/>
  <c r="S28" i="70" s="1"/>
  <c r="B26" i="69"/>
  <c r="A27" i="69"/>
  <c r="Z26" i="69" a="1"/>
  <c r="Z26" i="69" s="1"/>
  <c r="S26" i="69" s="1" a="1"/>
  <c r="S26" i="69" s="1"/>
  <c r="Z26" i="68" a="1"/>
  <c r="Z26" i="68" s="1"/>
  <c r="S26" i="68" s="1" a="1"/>
  <c r="S26" i="68" s="1"/>
  <c r="B26" i="68"/>
  <c r="A27" i="68"/>
  <c r="Z27" i="75" l="1" a="1"/>
  <c r="Z27" i="75" s="1"/>
  <c r="S27" i="75" s="1" a="1"/>
  <c r="S27" i="75" s="1"/>
  <c r="A28" i="75"/>
  <c r="B27" i="75"/>
  <c r="B28" i="73"/>
  <c r="A29" i="73"/>
  <c r="Z28" i="73" a="1"/>
  <c r="Z28" i="73" s="1"/>
  <c r="S28" i="73" s="1" a="1"/>
  <c r="S28" i="73" s="1"/>
  <c r="B31" i="72"/>
  <c r="Z31" i="72" a="1"/>
  <c r="Z31" i="72" s="1"/>
  <c r="S31" i="72" s="1" a="1"/>
  <c r="S31" i="72" s="1"/>
  <c r="A32" i="72"/>
  <c r="B29" i="71"/>
  <c r="A30" i="71"/>
  <c r="Z29" i="71" a="1"/>
  <c r="Z29" i="71" s="1"/>
  <c r="S29" i="71" s="1" a="1"/>
  <c r="S29" i="71" s="1"/>
  <c r="B29" i="70"/>
  <c r="Z29" i="70" a="1"/>
  <c r="Z29" i="70" s="1"/>
  <c r="S29" i="70" s="1" a="1"/>
  <c r="S29" i="70" s="1"/>
  <c r="A30" i="70"/>
  <c r="B27" i="69"/>
  <c r="A28" i="69"/>
  <c r="Z27" i="69" a="1"/>
  <c r="Z27" i="69" s="1"/>
  <c r="S27" i="69" s="1" a="1"/>
  <c r="S27" i="69" s="1"/>
  <c r="B27" i="68"/>
  <c r="A28" i="68"/>
  <c r="Z27" i="68" a="1"/>
  <c r="Z27" i="68" s="1"/>
  <c r="S27" i="68" s="1" a="1"/>
  <c r="S27" i="68" s="1"/>
  <c r="Z28" i="75" l="1" a="1"/>
  <c r="Z28" i="75" s="1"/>
  <c r="S28" i="75" s="1" a="1"/>
  <c r="S28" i="75" s="1"/>
  <c r="B28" i="75"/>
  <c r="A29" i="75"/>
  <c r="B29" i="73"/>
  <c r="Z29" i="73" a="1"/>
  <c r="Z29" i="73" s="1"/>
  <c r="S29" i="73" s="1" a="1"/>
  <c r="S29" i="73" s="1"/>
  <c r="A30" i="73"/>
  <c r="B32" i="72"/>
  <c r="Z32" i="72" a="1"/>
  <c r="Z32" i="72" s="1"/>
  <c r="S32" i="72" s="1" a="1"/>
  <c r="S32" i="72" s="1"/>
  <c r="A33" i="72"/>
  <c r="B30" i="71"/>
  <c r="Z30" i="71" a="1"/>
  <c r="Z30" i="71" s="1"/>
  <c r="S30" i="71" s="1" a="1"/>
  <c r="S30" i="71" s="1"/>
  <c r="A31" i="71"/>
  <c r="Z30" i="70" a="1"/>
  <c r="Z30" i="70" s="1"/>
  <c r="S30" i="70" s="1" a="1"/>
  <c r="S30" i="70" s="1"/>
  <c r="B30" i="70"/>
  <c r="A31" i="70"/>
  <c r="B28" i="69"/>
  <c r="A29" i="69"/>
  <c r="Z28" i="69" a="1"/>
  <c r="Z28" i="69" s="1"/>
  <c r="S28" i="69" s="1" a="1"/>
  <c r="S28" i="69" s="1"/>
  <c r="A29" i="68"/>
  <c r="B28" i="68"/>
  <c r="Z28" i="68" a="1"/>
  <c r="Z28" i="68" s="1"/>
  <c r="S28" i="68" s="1" a="1"/>
  <c r="S28" i="68" s="1"/>
  <c r="A30" i="75" l="1"/>
  <c r="B29" i="75"/>
  <c r="Z29" i="75" a="1"/>
  <c r="Z29" i="75" s="1"/>
  <c r="S29" i="75" s="1" a="1"/>
  <c r="S29" i="75" s="1"/>
  <c r="B30" i="73"/>
  <c r="Z30" i="73" a="1"/>
  <c r="Z30" i="73" s="1"/>
  <c r="S30" i="73" s="1" a="1"/>
  <c r="S30" i="73" s="1"/>
  <c r="A31" i="73"/>
  <c r="B33" i="72"/>
  <c r="A34" i="72"/>
  <c r="Z33" i="72" a="1"/>
  <c r="Z33" i="72" s="1"/>
  <c r="S33" i="72" s="1" a="1"/>
  <c r="S33" i="72" s="1"/>
  <c r="B31" i="71"/>
  <c r="Z31" i="71" a="1"/>
  <c r="Z31" i="71" s="1"/>
  <c r="S31" i="71" s="1" a="1"/>
  <c r="S31" i="71" s="1"/>
  <c r="A32" i="71"/>
  <c r="Z31" i="70" a="1"/>
  <c r="Z31" i="70" s="1"/>
  <c r="S31" i="70" s="1" a="1"/>
  <c r="S31" i="70" s="1"/>
  <c r="B31" i="70"/>
  <c r="A32" i="70"/>
  <c r="B29" i="69"/>
  <c r="A30" i="69"/>
  <c r="Z29" i="69" a="1"/>
  <c r="Z29" i="69" s="1"/>
  <c r="S29" i="69" s="1" a="1"/>
  <c r="S29" i="69" s="1"/>
  <c r="A30" i="68"/>
  <c r="B29" i="68"/>
  <c r="Z29" i="68" a="1"/>
  <c r="Z29" i="68" s="1"/>
  <c r="S29" i="68" s="1" a="1"/>
  <c r="S29" i="68" s="1"/>
  <c r="B30" i="75" l="1"/>
  <c r="Z30" i="75" a="1"/>
  <c r="Z30" i="75" s="1"/>
  <c r="S30" i="75" s="1" a="1"/>
  <c r="S30" i="75" s="1"/>
  <c r="A31" i="75"/>
  <c r="Z31" i="73" a="1"/>
  <c r="Z31" i="73" s="1"/>
  <c r="S31" i="73" s="1" a="1"/>
  <c r="S31" i="73" s="1"/>
  <c r="B31" i="73"/>
  <c r="A32" i="73"/>
  <c r="Z34" i="72" a="1"/>
  <c r="Z34" i="72" s="1"/>
  <c r="S34" i="72" s="1" a="1"/>
  <c r="S34" i="72" s="1"/>
  <c r="B34" i="72"/>
  <c r="A35" i="72"/>
  <c r="B32" i="71"/>
  <c r="Z32" i="71" a="1"/>
  <c r="Z32" i="71" s="1"/>
  <c r="S32" i="71" s="1" a="1"/>
  <c r="S32" i="71" s="1"/>
  <c r="A33" i="71"/>
  <c r="A33" i="70"/>
  <c r="Z32" i="70" a="1"/>
  <c r="Z32" i="70" s="1"/>
  <c r="S32" i="70" s="1" a="1"/>
  <c r="S32" i="70" s="1"/>
  <c r="B32" i="70"/>
  <c r="B30" i="69"/>
  <c r="A31" i="69"/>
  <c r="Z30" i="69" a="1"/>
  <c r="Z30" i="69" s="1"/>
  <c r="S30" i="69" s="1" a="1"/>
  <c r="S30" i="69" s="1"/>
  <c r="B30" i="68"/>
  <c r="A31" i="68"/>
  <c r="Z30" i="68" a="1"/>
  <c r="Z30" i="68" s="1"/>
  <c r="S30" i="68" s="1" a="1"/>
  <c r="S30" i="68" s="1"/>
  <c r="A32" i="75" l="1"/>
  <c r="Z31" i="75" a="1"/>
  <c r="Z31" i="75" s="1"/>
  <c r="S31" i="75" s="1" a="1"/>
  <c r="S31" i="75" s="1"/>
  <c r="B31" i="75"/>
  <c r="B32" i="73"/>
  <c r="Z32" i="73" a="1"/>
  <c r="Z32" i="73" s="1"/>
  <c r="S32" i="73" s="1" a="1"/>
  <c r="S32" i="73" s="1"/>
  <c r="A33" i="73"/>
  <c r="Z35" i="72" a="1"/>
  <c r="Z35" i="72" s="1"/>
  <c r="S35" i="72" s="1" a="1"/>
  <c r="S35" i="72" s="1"/>
  <c r="A36" i="72"/>
  <c r="B35" i="72"/>
  <c r="B33" i="71"/>
  <c r="Z33" i="71" a="1"/>
  <c r="Z33" i="71" s="1"/>
  <c r="S33" i="71" s="1" a="1"/>
  <c r="S33" i="71" s="1"/>
  <c r="A34" i="71"/>
  <c r="A34" i="70"/>
  <c r="Z33" i="70" a="1"/>
  <c r="Z33" i="70" s="1"/>
  <c r="S33" i="70" s="1" a="1"/>
  <c r="S33" i="70" s="1"/>
  <c r="B33" i="70"/>
  <c r="A32" i="69"/>
  <c r="B31" i="69"/>
  <c r="Z31" i="69" a="1"/>
  <c r="Z31" i="69" s="1"/>
  <c r="S31" i="69" s="1" a="1"/>
  <c r="S31" i="69" s="1"/>
  <c r="B31" i="68"/>
  <c r="A32" i="68"/>
  <c r="Z31" i="68" a="1"/>
  <c r="Z31" i="68" s="1"/>
  <c r="S31" i="68" s="1" a="1"/>
  <c r="S31" i="68" s="1"/>
  <c r="Z32" i="75" l="1" a="1"/>
  <c r="Z32" i="75" s="1"/>
  <c r="S32" i="75" s="1" a="1"/>
  <c r="S32" i="75" s="1"/>
  <c r="B32" i="75"/>
  <c r="A33" i="75"/>
  <c r="Z33" i="73" a="1"/>
  <c r="Z33" i="73" s="1"/>
  <c r="S33" i="73" s="1" a="1"/>
  <c r="S33" i="73" s="1"/>
  <c r="A34" i="73"/>
  <c r="B33" i="73"/>
  <c r="B36" i="72"/>
  <c r="A37" i="72"/>
  <c r="Z36" i="72" a="1"/>
  <c r="Z36" i="72" s="1"/>
  <c r="S36" i="72" s="1" a="1"/>
  <c r="S36" i="72" s="1"/>
  <c r="Z34" i="71" a="1"/>
  <c r="Z34" i="71" s="1"/>
  <c r="S34" i="71" s="1" a="1"/>
  <c r="S34" i="71" s="1"/>
  <c r="B34" i="71"/>
  <c r="A35" i="71"/>
  <c r="Z34" i="70" a="1"/>
  <c r="Z34" i="70" s="1"/>
  <c r="S34" i="70" s="1" a="1"/>
  <c r="S34" i="70" s="1"/>
  <c r="A35" i="70"/>
  <c r="B34" i="70"/>
  <c r="A33" i="69"/>
  <c r="B32" i="69"/>
  <c r="Z32" i="69" a="1"/>
  <c r="Z32" i="69" s="1"/>
  <c r="S32" i="69" s="1" a="1"/>
  <c r="S32" i="69" s="1"/>
  <c r="Z32" i="68" a="1"/>
  <c r="Z32" i="68" s="1"/>
  <c r="S32" i="68" s="1" a="1"/>
  <c r="S32" i="68" s="1"/>
  <c r="A33" i="68"/>
  <c r="B32" i="68"/>
  <c r="Z33" i="75" l="1" a="1"/>
  <c r="Z33" i="75" s="1"/>
  <c r="S33" i="75" s="1" a="1"/>
  <c r="S33" i="75" s="1"/>
  <c r="B33" i="75"/>
  <c r="A34" i="75"/>
  <c r="Z34" i="73" a="1"/>
  <c r="Z34" i="73" s="1"/>
  <c r="S34" i="73" s="1" a="1"/>
  <c r="S34" i="73" s="1"/>
  <c r="A35" i="73"/>
  <c r="B34" i="73"/>
  <c r="A38" i="72"/>
  <c r="B37" i="72"/>
  <c r="Z37" i="72" a="1"/>
  <c r="Z37" i="72" s="1"/>
  <c r="S37" i="72" s="1" a="1"/>
  <c r="S37" i="72" s="1"/>
  <c r="A36" i="71"/>
  <c r="B35" i="71"/>
  <c r="Z35" i="71" a="1"/>
  <c r="Z35" i="71" s="1"/>
  <c r="S35" i="71" s="1" a="1"/>
  <c r="S35" i="71" s="1"/>
  <c r="A36" i="70"/>
  <c r="B35" i="70"/>
  <c r="Z35" i="70" a="1"/>
  <c r="Z35" i="70" s="1"/>
  <c r="S35" i="70" s="1" a="1"/>
  <c r="S35" i="70" s="1"/>
  <c r="A34" i="69"/>
  <c r="B33" i="69"/>
  <c r="Z33" i="69" a="1"/>
  <c r="Z33" i="69" s="1"/>
  <c r="S33" i="69" s="1" a="1"/>
  <c r="S33" i="69" s="1"/>
  <c r="Z33" i="68" a="1"/>
  <c r="Z33" i="68" s="1"/>
  <c r="S33" i="68" s="1" a="1"/>
  <c r="S33" i="68" s="1"/>
  <c r="B33" i="68"/>
  <c r="A34" i="68"/>
  <c r="A35" i="75" l="1"/>
  <c r="Z34" i="75" a="1"/>
  <c r="Z34" i="75" s="1"/>
  <c r="S34" i="75" s="1" a="1"/>
  <c r="S34" i="75" s="1"/>
  <c r="B34" i="75"/>
  <c r="A36" i="73"/>
  <c r="Z35" i="73" a="1"/>
  <c r="Z35" i="73" s="1"/>
  <c r="S35" i="73" s="1" a="1"/>
  <c r="S35" i="73" s="1"/>
  <c r="B35" i="73"/>
  <c r="B38" i="72"/>
  <c r="A39" i="72"/>
  <c r="Z38" i="72" a="1"/>
  <c r="Z38" i="72" s="1"/>
  <c r="S38" i="72" s="1" a="1"/>
  <c r="S38" i="72" s="1"/>
  <c r="B36" i="71"/>
  <c r="A37" i="71"/>
  <c r="Z36" i="71" a="1"/>
  <c r="Z36" i="71" s="1"/>
  <c r="S36" i="71" s="1" a="1"/>
  <c r="S36" i="71" s="1"/>
  <c r="Z36" i="70" a="1"/>
  <c r="Z36" i="70" s="1"/>
  <c r="S36" i="70" s="1" a="1"/>
  <c r="S36" i="70" s="1"/>
  <c r="A37" i="70"/>
  <c r="B36" i="70"/>
  <c r="A35" i="69"/>
  <c r="Z34" i="69" a="1"/>
  <c r="Z34" i="69" s="1"/>
  <c r="S34" i="69" s="1" a="1"/>
  <c r="S34" i="69" s="1"/>
  <c r="B34" i="69"/>
  <c r="Z34" i="68" a="1"/>
  <c r="Z34" i="68" s="1"/>
  <c r="S34" i="68" s="1" a="1"/>
  <c r="S34" i="68" s="1"/>
  <c r="A35" i="68"/>
  <c r="B34" i="68"/>
  <c r="B35" i="75" l="1"/>
  <c r="A36" i="75"/>
  <c r="Z35" i="75" a="1"/>
  <c r="Z35" i="75" s="1"/>
  <c r="S35" i="75" s="1" a="1"/>
  <c r="S35" i="75" s="1"/>
  <c r="B36" i="73"/>
  <c r="A37" i="73"/>
  <c r="Z36" i="73" a="1"/>
  <c r="Z36" i="73" s="1"/>
  <c r="S36" i="73" s="1" a="1"/>
  <c r="S36" i="73" s="1"/>
  <c r="B39" i="72"/>
  <c r="A40" i="72"/>
  <c r="Z39" i="72" a="1"/>
  <c r="Z39" i="72" s="1"/>
  <c r="S39" i="72" s="1" a="1"/>
  <c r="S39" i="72" s="1"/>
  <c r="A38" i="71"/>
  <c r="B37" i="71"/>
  <c r="Z37" i="71" a="1"/>
  <c r="Z37" i="71" s="1"/>
  <c r="S37" i="71" s="1" a="1"/>
  <c r="S37" i="71" s="1"/>
  <c r="A38" i="70"/>
  <c r="B37" i="70"/>
  <c r="Z37" i="70" a="1"/>
  <c r="Z37" i="70" s="1"/>
  <c r="S37" i="70" s="1" a="1"/>
  <c r="S37" i="70" s="1"/>
  <c r="A36" i="69"/>
  <c r="B35" i="69"/>
  <c r="Z35" i="69" a="1"/>
  <c r="Z35" i="69" s="1"/>
  <c r="S35" i="69" s="1" a="1"/>
  <c r="S35" i="69" s="1"/>
  <c r="B35" i="68"/>
  <c r="A36" i="68"/>
  <c r="Z35" i="68" a="1"/>
  <c r="Z35" i="68" s="1"/>
  <c r="S35" i="68" s="1" a="1"/>
  <c r="S35" i="68" s="1"/>
  <c r="A37" i="75" l="1"/>
  <c r="Z36" i="75" a="1"/>
  <c r="Z36" i="75" s="1"/>
  <c r="S36" i="75" s="1" a="1"/>
  <c r="S36" i="75" s="1"/>
  <c r="B36" i="75"/>
  <c r="A38" i="73"/>
  <c r="B37" i="73"/>
  <c r="Z37" i="73" a="1"/>
  <c r="Z37" i="73" s="1"/>
  <c r="S37" i="73" s="1" a="1"/>
  <c r="S37" i="73" s="1"/>
  <c r="A41" i="72"/>
  <c r="B40" i="72"/>
  <c r="A43" i="72"/>
  <c r="A42" i="72"/>
  <c r="Z40" i="72" a="1"/>
  <c r="Z40" i="72" s="1"/>
  <c r="S40" i="72" s="1" a="1"/>
  <c r="S40" i="72" s="1"/>
  <c r="B38" i="71"/>
  <c r="Z38" i="71" a="1"/>
  <c r="Z38" i="71" s="1"/>
  <c r="S38" i="71" s="1" a="1"/>
  <c r="S38" i="71" s="1"/>
  <c r="A39" i="71"/>
  <c r="B38" i="70"/>
  <c r="A39" i="70"/>
  <c r="Z38" i="70" a="1"/>
  <c r="Z38" i="70" s="1"/>
  <c r="S38" i="70" s="1" a="1"/>
  <c r="S38" i="70" s="1"/>
  <c r="A37" i="69"/>
  <c r="B36" i="69"/>
  <c r="Z36" i="69" a="1"/>
  <c r="Z36" i="69" s="1"/>
  <c r="S36" i="69" s="1" a="1"/>
  <c r="S36" i="69" s="1"/>
  <c r="A37" i="68"/>
  <c r="B36" i="68"/>
  <c r="Z36" i="68" a="1"/>
  <c r="Z36" i="68" s="1"/>
  <c r="S36" i="68" s="1" a="1"/>
  <c r="S36" i="68" s="1"/>
  <c r="A38" i="75" l="1"/>
  <c r="B37" i="75"/>
  <c r="Z37" i="75" a="1"/>
  <c r="Z37" i="75" s="1"/>
  <c r="S37" i="75" s="1" a="1"/>
  <c r="S37" i="75" s="1"/>
  <c r="B38" i="73"/>
  <c r="A39" i="73"/>
  <c r="Z38" i="73" a="1"/>
  <c r="Z38" i="73" s="1"/>
  <c r="S38" i="73" s="1" a="1"/>
  <c r="S38" i="73" s="1"/>
  <c r="Z42" i="72" a="1"/>
  <c r="Z42" i="72" s="1"/>
  <c r="S42" i="72" s="1" a="1"/>
  <c r="S42" i="72" s="1"/>
  <c r="B42" i="72"/>
  <c r="B43" i="72"/>
  <c r="Z43" i="72" a="1"/>
  <c r="Z43" i="72" s="1"/>
  <c r="B41" i="72"/>
  <c r="Z41" i="72" a="1"/>
  <c r="Z41" i="72" s="1"/>
  <c r="S41" i="72" s="1" a="1"/>
  <c r="S41" i="72" s="1"/>
  <c r="A40" i="71"/>
  <c r="B39" i="71"/>
  <c r="Z39" i="71" a="1"/>
  <c r="Z39" i="71" s="1"/>
  <c r="S39" i="71" s="1" a="1"/>
  <c r="S39" i="71" s="1"/>
  <c r="Z39" i="70" a="1"/>
  <c r="Z39" i="70" s="1"/>
  <c r="S39" i="70" s="1" a="1"/>
  <c r="S39" i="70" s="1"/>
  <c r="A40" i="70"/>
  <c r="B39" i="70"/>
  <c r="A38" i="69"/>
  <c r="B37" i="69"/>
  <c r="Z37" i="69" a="1"/>
  <c r="Z37" i="69" s="1"/>
  <c r="S37" i="69" s="1" a="1"/>
  <c r="S37" i="69" s="1"/>
  <c r="A38" i="68"/>
  <c r="B37" i="68"/>
  <c r="Z37" i="68" a="1"/>
  <c r="Z37" i="68" s="1"/>
  <c r="S37" i="68" s="1" a="1"/>
  <c r="S37" i="68" s="1"/>
  <c r="B38" i="75" l="1"/>
  <c r="A39" i="75"/>
  <c r="Z38" i="75" a="1"/>
  <c r="Z38" i="75" s="1"/>
  <c r="S38" i="75" s="1" a="1"/>
  <c r="S38" i="75" s="1"/>
  <c r="B39" i="73"/>
  <c r="A40" i="73"/>
  <c r="Z39" i="73" a="1"/>
  <c r="Z39" i="73" s="1"/>
  <c r="S39" i="73" s="1" a="1"/>
  <c r="S39" i="73" s="1"/>
  <c r="B10" i="72"/>
  <c r="A54" i="72" s="1"/>
  <c r="A56" i="72" s="1"/>
  <c r="F56" i="72" s="1"/>
  <c r="L56" i="72" s="1"/>
  <c r="S43" i="72" a="1"/>
  <c r="S43" i="72" s="1"/>
  <c r="AI15" i="72"/>
  <c r="AI1" i="72" s="1"/>
  <c r="I1" i="72" s="1"/>
  <c r="A41" i="71"/>
  <c r="B40" i="71"/>
  <c r="Z40" i="71" a="1"/>
  <c r="Z40" i="71" s="1"/>
  <c r="S40" i="71" s="1" a="1"/>
  <c r="S40" i="71" s="1"/>
  <c r="A43" i="71"/>
  <c r="A42" i="71"/>
  <c r="Z40" i="70" a="1"/>
  <c r="Z40" i="70" s="1"/>
  <c r="A43" i="70"/>
  <c r="A42" i="70"/>
  <c r="B40" i="70"/>
  <c r="A41" i="70"/>
  <c r="B38" i="69"/>
  <c r="A39" i="69"/>
  <c r="Z38" i="69" a="1"/>
  <c r="Z38" i="69" s="1"/>
  <c r="S38" i="69" s="1" a="1"/>
  <c r="S38" i="69" s="1"/>
  <c r="B38" i="68"/>
  <c r="Z38" i="68" a="1"/>
  <c r="Z38" i="68" s="1"/>
  <c r="S38" i="68" s="1" a="1"/>
  <c r="S38" i="68" s="1"/>
  <c r="A39" i="68"/>
  <c r="A40" i="75" l="1"/>
  <c r="B39" i="75"/>
  <c r="Z39" i="75" a="1"/>
  <c r="Z39" i="75" s="1"/>
  <c r="S39" i="75" s="1" a="1"/>
  <c r="S39" i="75" s="1"/>
  <c r="A41" i="73"/>
  <c r="B40" i="73"/>
  <c r="Z40" i="73" a="1"/>
  <c r="Z40" i="73" s="1"/>
  <c r="S40" i="73" s="1" a="1"/>
  <c r="S40" i="73" s="1"/>
  <c r="A42" i="73"/>
  <c r="A43" i="73"/>
  <c r="A57" i="72"/>
  <c r="F57" i="72" s="1"/>
  <c r="L57" i="72" s="1"/>
  <c r="E94" i="72"/>
  <c r="A58" i="72"/>
  <c r="F58" i="72" s="1"/>
  <c r="B179" i="72" s="1"/>
  <c r="B88" i="72" s="1" a="1"/>
  <c r="B88" i="72" s="1"/>
  <c r="A61" i="72"/>
  <c r="L61" i="72" s="1"/>
  <c r="C219" i="72"/>
  <c r="O219" i="72" s="1"/>
  <c r="B223" i="72" s="1"/>
  <c r="E223" i="72" s="1" a="1"/>
  <c r="E223" i="72" s="1"/>
  <c r="F54" i="72"/>
  <c r="F95" i="72" s="1"/>
  <c r="C188" i="72"/>
  <c r="O188" i="72" s="1"/>
  <c r="B192" i="72" s="1"/>
  <c r="E192" i="72" s="1" a="1"/>
  <c r="E192" i="72" s="1"/>
  <c r="E156" i="72"/>
  <c r="A60" i="72"/>
  <c r="F60" i="72" s="1"/>
  <c r="E125" i="72"/>
  <c r="Z43" i="71" a="1"/>
  <c r="Z43" i="71" s="1"/>
  <c r="B43" i="71"/>
  <c r="B10" i="71" s="1"/>
  <c r="A54" i="71" s="1"/>
  <c r="Z42" i="71" a="1"/>
  <c r="Z42" i="71" s="1"/>
  <c r="S42" i="71" s="1" a="1"/>
  <c r="S42" i="71" s="1"/>
  <c r="B42" i="71"/>
  <c r="Z41" i="71" a="1"/>
  <c r="Z41" i="71" s="1"/>
  <c r="S41" i="71" s="1" a="1"/>
  <c r="S41" i="71" s="1"/>
  <c r="B41" i="71"/>
  <c r="B41" i="70"/>
  <c r="Z41" i="70" a="1"/>
  <c r="Z41" i="70" s="1"/>
  <c r="S41" i="70" s="1" a="1"/>
  <c r="S41" i="70" s="1"/>
  <c r="B42" i="70"/>
  <c r="Z42" i="70" a="1"/>
  <c r="Z42" i="70" s="1"/>
  <c r="S42" i="70" s="1" a="1"/>
  <c r="S42" i="70" s="1"/>
  <c r="B43" i="70"/>
  <c r="B10" i="70" s="1"/>
  <c r="A54" i="70" s="1"/>
  <c r="Z43" i="70" a="1"/>
  <c r="Z43" i="70" s="1"/>
  <c r="S43" i="70" s="1" a="1"/>
  <c r="S43" i="70" s="1"/>
  <c r="S40" i="70" a="1"/>
  <c r="S40" i="70" s="1"/>
  <c r="AI15" i="70"/>
  <c r="AI1" i="70" s="1"/>
  <c r="I1" i="70" s="1"/>
  <c r="B39" i="69"/>
  <c r="Z39" i="69" a="1"/>
  <c r="Z39" i="69" s="1"/>
  <c r="S39" i="69" s="1" a="1"/>
  <c r="S39" i="69" s="1"/>
  <c r="A40" i="69"/>
  <c r="B39" i="68"/>
  <c r="Z39" i="68" a="1"/>
  <c r="Z39" i="68" s="1"/>
  <c r="S39" i="68" s="1" a="1"/>
  <c r="S39" i="68" s="1"/>
  <c r="A40" i="68"/>
  <c r="E164" i="72" l="1" a="1"/>
  <c r="E164" i="72" s="1"/>
  <c r="E72" i="72" s="1" a="1"/>
  <c r="E72" i="72" s="1"/>
  <c r="B161" i="72"/>
  <c r="B175" i="72"/>
  <c r="B84" i="72" s="1" a="1"/>
  <c r="B84" i="72" s="1"/>
  <c r="B164" i="72"/>
  <c r="B72" i="72" s="1" a="1"/>
  <c r="B72" i="72" s="1"/>
  <c r="E161" i="72" a="1"/>
  <c r="E161" i="72" s="1"/>
  <c r="F182" i="72"/>
  <c r="F91" i="72" s="1" a="1"/>
  <c r="F91" i="72" s="1"/>
  <c r="A43" i="75"/>
  <c r="Z40" i="75" a="1"/>
  <c r="Z40" i="75" s="1"/>
  <c r="S40" i="75" s="1" a="1"/>
  <c r="S40" i="75" s="1"/>
  <c r="A41" i="75"/>
  <c r="A42" i="75"/>
  <c r="B40" i="75"/>
  <c r="Z43" i="73" a="1"/>
  <c r="Z43" i="73" s="1"/>
  <c r="B43" i="73"/>
  <c r="Z42" i="73" a="1"/>
  <c r="Z42" i="73" s="1"/>
  <c r="S42" i="73" s="1" a="1"/>
  <c r="S42" i="73" s="1"/>
  <c r="B42" i="73"/>
  <c r="Z41" i="73" a="1"/>
  <c r="Z41" i="73" s="1"/>
  <c r="S41" i="73" s="1" a="1"/>
  <c r="S41" i="73" s="1"/>
  <c r="B41" i="73"/>
  <c r="F126" i="72"/>
  <c r="O126" i="72" s="1"/>
  <c r="C10" i="72"/>
  <c r="F157" i="72"/>
  <c r="O157" i="72" s="1"/>
  <c r="F61" i="72"/>
  <c r="L58" i="72"/>
  <c r="L60" i="72"/>
  <c r="B65" i="72" a="1"/>
  <c r="B65" i="72" s="1"/>
  <c r="B139" i="72"/>
  <c r="B130" i="72"/>
  <c r="E130" i="72" s="1" a="1"/>
  <c r="E130" i="72" s="1"/>
  <c r="F65" i="72" a="1"/>
  <c r="F65" i="72" s="1"/>
  <c r="O95" i="72"/>
  <c r="A56" i="71"/>
  <c r="F56" i="71" s="1"/>
  <c r="L56" i="71" s="1"/>
  <c r="E156" i="71"/>
  <c r="C188" i="71"/>
  <c r="O188" i="71" s="1"/>
  <c r="B192" i="71" s="1"/>
  <c r="E192" i="71" s="1" a="1"/>
  <c r="E192" i="71" s="1"/>
  <c r="F54" i="71"/>
  <c r="C219" i="71"/>
  <c r="O219" i="71" s="1"/>
  <c r="B223" i="71" s="1"/>
  <c r="E223" i="71" s="1" a="1"/>
  <c r="E223" i="71" s="1"/>
  <c r="A61" i="71"/>
  <c r="A58" i="71"/>
  <c r="F58" i="71" s="1"/>
  <c r="E125" i="71"/>
  <c r="A57" i="71"/>
  <c r="F57" i="71" s="1"/>
  <c r="L57" i="71" s="1"/>
  <c r="E94" i="71"/>
  <c r="A60" i="71"/>
  <c r="S43" i="71" a="1"/>
  <c r="S43" i="71" s="1"/>
  <c r="AI15" i="71"/>
  <c r="AI1" i="71" s="1"/>
  <c r="I1" i="71" s="1"/>
  <c r="A56" i="70"/>
  <c r="F56" i="70" s="1"/>
  <c r="L56" i="70" s="1"/>
  <c r="C219" i="70"/>
  <c r="O219" i="70" s="1"/>
  <c r="B223" i="70" s="1"/>
  <c r="E223" i="70" s="1" a="1"/>
  <c r="E223" i="70" s="1"/>
  <c r="E125" i="70"/>
  <c r="A60" i="70"/>
  <c r="E156" i="70"/>
  <c r="C188" i="70"/>
  <c r="O188" i="70" s="1"/>
  <c r="B192" i="70" s="1"/>
  <c r="E192" i="70" s="1" a="1"/>
  <c r="E192" i="70" s="1"/>
  <c r="F54" i="70"/>
  <c r="A57" i="70"/>
  <c r="F57" i="70" s="1"/>
  <c r="L57" i="70" s="1"/>
  <c r="E94" i="70"/>
  <c r="A58" i="70"/>
  <c r="F58" i="70" s="1"/>
  <c r="A61" i="70"/>
  <c r="A41" i="69"/>
  <c r="A42" i="69"/>
  <c r="A43" i="69"/>
  <c r="Z40" i="69" a="1"/>
  <c r="Z40" i="69" s="1"/>
  <c r="S40" i="69" s="1" a="1"/>
  <c r="S40" i="69" s="1"/>
  <c r="B40" i="69"/>
  <c r="Z40" i="68" a="1"/>
  <c r="Z40" i="68" s="1"/>
  <c r="S40" i="68" s="1" a="1"/>
  <c r="S40" i="68" s="1"/>
  <c r="A41" i="68"/>
  <c r="B40" i="68"/>
  <c r="A42" i="68"/>
  <c r="A43" i="68"/>
  <c r="Z42" i="75" l="1" a="1"/>
  <c r="Z42" i="75" s="1"/>
  <c r="S42" i="75" s="1" a="1"/>
  <c r="S42" i="75" s="1"/>
  <c r="B42" i="75"/>
  <c r="B41" i="75"/>
  <c r="Z41" i="75" a="1"/>
  <c r="Z41" i="75" s="1"/>
  <c r="B43" i="75"/>
  <c r="B10" i="75" s="1"/>
  <c r="A54" i="75" s="1"/>
  <c r="Z43" i="75" a="1"/>
  <c r="Z43" i="75" s="1"/>
  <c r="S43" i="75" s="1" a="1"/>
  <c r="S43" i="75" s="1"/>
  <c r="B10" i="73"/>
  <c r="A54" i="73" s="1"/>
  <c r="S43" i="73" a="1"/>
  <c r="S43" i="73" s="1"/>
  <c r="AI15" i="73"/>
  <c r="AI1" i="73" s="1"/>
  <c r="I1" i="73" s="1"/>
  <c r="B65" i="71" a="1"/>
  <c r="B65" i="71" s="1"/>
  <c r="O65" i="72" a="1"/>
  <c r="O65" i="72" s="1"/>
  <c r="B99" i="72"/>
  <c r="B108" i="72"/>
  <c r="B78" i="72" s="1" a="1"/>
  <c r="B78" i="72" s="1"/>
  <c r="B179" i="71"/>
  <c r="B88" i="71" s="1" a="1"/>
  <c r="B88" i="71" s="1"/>
  <c r="L58" i="71"/>
  <c r="E164" i="71" a="1"/>
  <c r="E164" i="71" s="1"/>
  <c r="E72" i="71" s="1" a="1"/>
  <c r="E72" i="71" s="1"/>
  <c r="B175" i="71"/>
  <c r="B84" i="71" s="1" a="1"/>
  <c r="B84" i="71" s="1"/>
  <c r="B161" i="71"/>
  <c r="E161" i="71" a="1"/>
  <c r="E161" i="71" s="1"/>
  <c r="F182" i="71"/>
  <c r="F91" i="71" s="1" a="1"/>
  <c r="F91" i="71" s="1"/>
  <c r="B164" i="71"/>
  <c r="B72" i="71" s="1" a="1"/>
  <c r="B72" i="71" s="1"/>
  <c r="F60" i="71"/>
  <c r="L60" i="71"/>
  <c r="L61" i="71"/>
  <c r="F61" i="71"/>
  <c r="F95" i="71"/>
  <c r="F157" i="71"/>
  <c r="O157" i="71" s="1"/>
  <c r="F126" i="71"/>
  <c r="O126" i="71" s="1"/>
  <c r="C10" i="71"/>
  <c r="B65" i="70" a="1"/>
  <c r="B65" i="70" s="1"/>
  <c r="E164" i="70" a="1"/>
  <c r="E164" i="70" s="1"/>
  <c r="E72" i="70" s="1" a="1"/>
  <c r="E72" i="70" s="1"/>
  <c r="E161" i="70" a="1"/>
  <c r="E161" i="70" s="1"/>
  <c r="L58" i="70"/>
  <c r="B175" i="70"/>
  <c r="B84" i="70" s="1" a="1"/>
  <c r="B84" i="70" s="1"/>
  <c r="B164" i="70"/>
  <c r="B72" i="70" s="1" a="1"/>
  <c r="B72" i="70" s="1"/>
  <c r="B161" i="70"/>
  <c r="B179" i="70"/>
  <c r="B88" i="70" s="1" a="1"/>
  <c r="B88" i="70" s="1"/>
  <c r="F182" i="70"/>
  <c r="F91" i="70" s="1" a="1"/>
  <c r="F91" i="70" s="1"/>
  <c r="F95" i="70"/>
  <c r="F126" i="70"/>
  <c r="O126" i="70" s="1"/>
  <c r="C10" i="70"/>
  <c r="F157" i="70"/>
  <c r="O157" i="70" s="1"/>
  <c r="F60" i="70"/>
  <c r="L60" i="70"/>
  <c r="F61" i="70"/>
  <c r="L61" i="70"/>
  <c r="B43" i="69"/>
  <c r="Z43" i="69" a="1"/>
  <c r="Z43" i="69" s="1"/>
  <c r="S43" i="69" s="1" a="1"/>
  <c r="S43" i="69" s="1"/>
  <c r="Z42" i="69" a="1"/>
  <c r="Z42" i="69" s="1"/>
  <c r="S42" i="69" s="1" a="1"/>
  <c r="S42" i="69" s="1"/>
  <c r="B42" i="69"/>
  <c r="Z41" i="69" a="1"/>
  <c r="Z41" i="69" s="1"/>
  <c r="B41" i="69"/>
  <c r="B43" i="68"/>
  <c r="Z43" i="68" a="1"/>
  <c r="Z43" i="68" s="1"/>
  <c r="Z42" i="68" a="1"/>
  <c r="Z42" i="68" s="1"/>
  <c r="S42" i="68" s="1" a="1"/>
  <c r="S42" i="68" s="1"/>
  <c r="B42" i="68"/>
  <c r="Z41" i="68" a="1"/>
  <c r="Z41" i="68" s="1"/>
  <c r="S41" i="68" s="1" a="1"/>
  <c r="S41" i="68" s="1"/>
  <c r="B41" i="68"/>
  <c r="A58" i="75" l="1"/>
  <c r="F58" i="75" s="1"/>
  <c r="C188" i="75"/>
  <c r="O188" i="75" s="1"/>
  <c r="B192" i="75" s="1"/>
  <c r="E192" i="75" s="1" a="1"/>
  <c r="E192" i="75" s="1"/>
  <c r="A56" i="75"/>
  <c r="F56" i="75" s="1"/>
  <c r="L56" i="75" s="1"/>
  <c r="E125" i="75"/>
  <c r="A60" i="75"/>
  <c r="E156" i="75"/>
  <c r="C219" i="75"/>
  <c r="O219" i="75" s="1"/>
  <c r="B223" i="75" s="1"/>
  <c r="E223" i="75" s="1" a="1"/>
  <c r="E223" i="75" s="1"/>
  <c r="F54" i="75"/>
  <c r="E94" i="75"/>
  <c r="B65" i="75" s="1" a="1"/>
  <c r="B65" i="75" s="1"/>
  <c r="A61" i="75"/>
  <c r="A57" i="75"/>
  <c r="F57" i="75" s="1"/>
  <c r="L57" i="75" s="1"/>
  <c r="S41" i="75" a="1"/>
  <c r="S41" i="75" s="1"/>
  <c r="AI15" i="75"/>
  <c r="AI1" i="75" s="1"/>
  <c r="I1" i="75" s="1"/>
  <c r="A56" i="73"/>
  <c r="F56" i="73" s="1"/>
  <c r="L56" i="73" s="1"/>
  <c r="E156" i="73"/>
  <c r="E125" i="73"/>
  <c r="A60" i="73"/>
  <c r="A58" i="73"/>
  <c r="F58" i="73" s="1"/>
  <c r="E94" i="73"/>
  <c r="C219" i="73"/>
  <c r="O219" i="73" s="1"/>
  <c r="B223" i="73" s="1"/>
  <c r="E223" i="73" s="1" a="1"/>
  <c r="E223" i="73" s="1"/>
  <c r="A61" i="73"/>
  <c r="F54" i="73"/>
  <c r="C188" i="73"/>
  <c r="O188" i="73" s="1"/>
  <c r="B192" i="73" s="1"/>
  <c r="E192" i="73" s="1" a="1"/>
  <c r="E192" i="73" s="1"/>
  <c r="A57" i="73"/>
  <c r="F57" i="73" s="1"/>
  <c r="L57" i="73" s="1"/>
  <c r="B69" i="72" a="1"/>
  <c r="B69" i="72" s="1"/>
  <c r="E99" i="72" a="1"/>
  <c r="E99" i="72" s="1"/>
  <c r="E69" i="72" s="1" a="1"/>
  <c r="E69" i="72" s="1"/>
  <c r="B139" i="71"/>
  <c r="B130" i="71"/>
  <c r="E130" i="71" s="1" a="1"/>
  <c r="E130" i="71" s="1"/>
  <c r="F65" i="71" a="1"/>
  <c r="F65" i="71" s="1"/>
  <c r="O95" i="71"/>
  <c r="B130" i="70"/>
  <c r="E130" i="70" s="1" a="1"/>
  <c r="E130" i="70" s="1"/>
  <c r="B139" i="70"/>
  <c r="F65" i="70" a="1"/>
  <c r="F65" i="70" s="1"/>
  <c r="O95" i="70"/>
  <c r="B10" i="69"/>
  <c r="A54" i="69" s="1"/>
  <c r="C219" i="69" s="1"/>
  <c r="O219" i="69" s="1"/>
  <c r="B223" i="69" s="1"/>
  <c r="E223" i="69" s="1" a="1"/>
  <c r="E223" i="69" s="1"/>
  <c r="S41" i="69" a="1"/>
  <c r="S41" i="69" s="1"/>
  <c r="AI15" i="69"/>
  <c r="AI1" i="69" s="1"/>
  <c r="I1" i="69" s="1"/>
  <c r="B10" i="68"/>
  <c r="A54" i="68" s="1"/>
  <c r="A56" i="68" s="1"/>
  <c r="F56" i="68" s="1"/>
  <c r="L56" i="68" s="1"/>
  <c r="S43" i="68" a="1"/>
  <c r="S43" i="68" s="1"/>
  <c r="AI15" i="68"/>
  <c r="AI1" i="68" s="1"/>
  <c r="I1" i="68" s="1"/>
  <c r="E164" i="75" l="1" a="1"/>
  <c r="E164" i="75" s="1"/>
  <c r="E72" i="75" s="1" a="1"/>
  <c r="E72" i="75" s="1"/>
  <c r="F182" i="75"/>
  <c r="F91" i="75" s="1" a="1"/>
  <c r="F91" i="75" s="1"/>
  <c r="B175" i="75"/>
  <c r="B84" i="75" s="1" a="1"/>
  <c r="B84" i="75" s="1"/>
  <c r="B164" i="75"/>
  <c r="B72" i="75" s="1" a="1"/>
  <c r="B72" i="75" s="1"/>
  <c r="B179" i="75"/>
  <c r="B88" i="75" s="1" a="1"/>
  <c r="B88" i="75" s="1"/>
  <c r="L58" i="75"/>
  <c r="E161" i="75" a="1"/>
  <c r="E161" i="75" s="1"/>
  <c r="B161" i="75"/>
  <c r="L61" i="75"/>
  <c r="F61" i="75"/>
  <c r="F95" i="75"/>
  <c r="F157" i="75"/>
  <c r="O157" i="75" s="1"/>
  <c r="F126" i="75"/>
  <c r="O126" i="75" s="1"/>
  <c r="C10" i="75"/>
  <c r="F60" i="75"/>
  <c r="L60" i="75"/>
  <c r="F95" i="73"/>
  <c r="F157" i="73"/>
  <c r="O157" i="73" s="1"/>
  <c r="C10" i="73"/>
  <c r="F126" i="73"/>
  <c r="O126" i="73" s="1"/>
  <c r="L61" i="73"/>
  <c r="F61" i="73"/>
  <c r="B65" i="73" a="1"/>
  <c r="B65" i="73" s="1"/>
  <c r="E161" i="73" a="1"/>
  <c r="E161" i="73" s="1"/>
  <c r="F182" i="73"/>
  <c r="F91" i="73" s="1" a="1"/>
  <c r="F91" i="73" s="1"/>
  <c r="E164" i="73" a="1"/>
  <c r="E164" i="73" s="1"/>
  <c r="E72" i="73" s="1" a="1"/>
  <c r="E72" i="73" s="1"/>
  <c r="B164" i="73"/>
  <c r="B72" i="73" s="1" a="1"/>
  <c r="B72" i="73" s="1"/>
  <c r="B161" i="73"/>
  <c r="L58" i="73"/>
  <c r="B175" i="73"/>
  <c r="B84" i="73" s="1" a="1"/>
  <c r="B84" i="73" s="1"/>
  <c r="B179" i="73"/>
  <c r="B88" i="73" s="1" a="1"/>
  <c r="B88" i="73" s="1"/>
  <c r="F60" i="73"/>
  <c r="L60" i="73"/>
  <c r="O65" i="71" a="1"/>
  <c r="O65" i="71" s="1"/>
  <c r="B99" i="71"/>
  <c r="B108" i="71"/>
  <c r="B78" i="71" s="1" a="1"/>
  <c r="B78" i="71" s="1"/>
  <c r="B108" i="70"/>
  <c r="B78" i="70" s="1" a="1"/>
  <c r="B78" i="70" s="1"/>
  <c r="B99" i="70"/>
  <c r="O65" i="70" a="1"/>
  <c r="O65" i="70" s="1"/>
  <c r="A56" i="69"/>
  <c r="F56" i="69" s="1"/>
  <c r="L56" i="69" s="1"/>
  <c r="C188" i="69"/>
  <c r="O188" i="69" s="1"/>
  <c r="B192" i="69" s="1"/>
  <c r="E192" i="69" s="1" a="1"/>
  <c r="E192" i="69" s="1"/>
  <c r="E94" i="69"/>
  <c r="E156" i="69"/>
  <c r="A58" i="69"/>
  <c r="F58" i="69" s="1"/>
  <c r="B164" i="69" s="1"/>
  <c r="B72" i="69" s="1" a="1"/>
  <c r="B72" i="69" s="1"/>
  <c r="F54" i="69"/>
  <c r="F95" i="69" s="1"/>
  <c r="E125" i="69"/>
  <c r="A60" i="69"/>
  <c r="F60" i="69" s="1"/>
  <c r="A57" i="69"/>
  <c r="F57" i="69" s="1"/>
  <c r="L57" i="69" s="1"/>
  <c r="A61" i="69"/>
  <c r="F61" i="69" s="1"/>
  <c r="A61" i="68"/>
  <c r="F61" i="68" s="1"/>
  <c r="A57" i="68"/>
  <c r="F57" i="68" s="1"/>
  <c r="L57" i="68" s="1"/>
  <c r="C188" i="68"/>
  <c r="O188" i="68" s="1"/>
  <c r="B192" i="68" s="1"/>
  <c r="E192" i="68" s="1" a="1"/>
  <c r="E192" i="68" s="1"/>
  <c r="A58" i="68"/>
  <c r="F58" i="68" s="1"/>
  <c r="B179" i="68" s="1"/>
  <c r="B88" i="68" s="1" a="1"/>
  <c r="B88" i="68" s="1"/>
  <c r="C219" i="68"/>
  <c r="O219" i="68" s="1"/>
  <c r="B223" i="68" s="1"/>
  <c r="E223" i="68" s="1" a="1"/>
  <c r="E223" i="68" s="1"/>
  <c r="F54" i="68"/>
  <c r="F95" i="68" s="1"/>
  <c r="E94" i="68"/>
  <c r="E156" i="68"/>
  <c r="A60" i="68"/>
  <c r="F60" i="68" s="1"/>
  <c r="E125" i="68"/>
  <c r="E164" i="68" a="1"/>
  <c r="E164" i="68" s="1"/>
  <c r="B164" i="68"/>
  <c r="B72" i="68" s="1" a="1"/>
  <c r="B72" i="68" s="1"/>
  <c r="L58" i="68"/>
  <c r="L54" i="68" s="1" a="1"/>
  <c r="L54" i="68" s="1"/>
  <c r="Q44" i="68" s="1"/>
  <c r="L61" i="68"/>
  <c r="E164" i="69" l="1" a="1"/>
  <c r="E164" i="69" s="1"/>
  <c r="E72" i="69" s="1" a="1"/>
  <c r="E72" i="69" s="1"/>
  <c r="F182" i="69"/>
  <c r="F91" i="69" s="1" a="1"/>
  <c r="F91" i="69" s="1"/>
  <c r="B179" i="69"/>
  <c r="B88" i="69" s="1" a="1"/>
  <c r="B88" i="69" s="1"/>
  <c r="C10" i="69"/>
  <c r="L58" i="69"/>
  <c r="L54" i="69" s="1" a="1"/>
  <c r="L54" i="69" s="1"/>
  <c r="Q44" i="69" s="1"/>
  <c r="Q104" i="69" s="1"/>
  <c r="B175" i="69"/>
  <c r="B84" i="69" s="1" a="1"/>
  <c r="B84" i="69" s="1"/>
  <c r="Q179" i="69"/>
  <c r="P180" i="69"/>
  <c r="Q180" i="69"/>
  <c r="B139" i="75"/>
  <c r="B130" i="75"/>
  <c r="E130" i="75" s="1" a="1"/>
  <c r="E130" i="75" s="1"/>
  <c r="O95" i="75"/>
  <c r="F65" i="75" a="1"/>
  <c r="F65" i="75" s="1"/>
  <c r="B130" i="73"/>
  <c r="E130" i="73" s="1" a="1"/>
  <c r="E130" i="73" s="1"/>
  <c r="B139" i="73"/>
  <c r="O95" i="73"/>
  <c r="F65" i="73" a="1"/>
  <c r="F65" i="73" s="1"/>
  <c r="B69" i="71" a="1"/>
  <c r="B69" i="71" s="1"/>
  <c r="E99" i="71" a="1"/>
  <c r="E99" i="71" s="1"/>
  <c r="E69" i="71" s="1" a="1"/>
  <c r="E69" i="71" s="1"/>
  <c r="B69" i="70" a="1"/>
  <c r="B69" i="70" s="1"/>
  <c r="E99" i="70" a="1"/>
  <c r="E99" i="70" s="1"/>
  <c r="E69" i="70" s="1" a="1"/>
  <c r="E69" i="70" s="1"/>
  <c r="B65" i="69" a="1"/>
  <c r="B65" i="69" s="1"/>
  <c r="L61" i="69"/>
  <c r="L60" i="69"/>
  <c r="B161" i="69"/>
  <c r="F126" i="69"/>
  <c r="O126" i="69" s="1"/>
  <c r="B130" i="69" s="1"/>
  <c r="E130" i="69" s="1" a="1"/>
  <c r="E130" i="69" s="1"/>
  <c r="F157" i="69"/>
  <c r="O157" i="69" s="1"/>
  <c r="E161" i="69" a="1"/>
  <c r="E161" i="69" s="1"/>
  <c r="O95" i="69"/>
  <c r="E161" i="68" a="1"/>
  <c r="E161" i="68" s="1"/>
  <c r="F182" i="68"/>
  <c r="F91" i="68" s="1" a="1"/>
  <c r="F91" i="68" s="1"/>
  <c r="B175" i="68"/>
  <c r="B84" i="68" s="1" a="1"/>
  <c r="B84" i="68" s="1"/>
  <c r="Q104" i="68"/>
  <c r="Q135" i="68"/>
  <c r="B65" i="68" a="1"/>
  <c r="B65" i="68" s="1"/>
  <c r="F126" i="68"/>
  <c r="O126" i="68" s="1"/>
  <c r="B130" i="68" s="1"/>
  <c r="E130" i="68" s="1" a="1"/>
  <c r="E130" i="68" s="1"/>
  <c r="C10" i="68"/>
  <c r="L60" i="68"/>
  <c r="F157" i="68"/>
  <c r="O157" i="68" s="1"/>
  <c r="B161" i="68"/>
  <c r="E72" i="68" a="1"/>
  <c r="E72" i="68" s="1"/>
  <c r="Q179" i="68"/>
  <c r="P180" i="68"/>
  <c r="Q180" i="68"/>
  <c r="F65" i="68" a="1"/>
  <c r="F65" i="68" s="1"/>
  <c r="O95" i="68"/>
  <c r="Q174" i="68"/>
  <c r="P171" i="68"/>
  <c r="Q171" i="68"/>
  <c r="Q175" i="68"/>
  <c r="P175" i="68"/>
  <c r="Q170" i="68"/>
  <c r="F65" i="69" l="1" a="1"/>
  <c r="F65" i="69" s="1"/>
  <c r="B139" i="69"/>
  <c r="P175" i="69"/>
  <c r="P171" i="69"/>
  <c r="Q170" i="69"/>
  <c r="Q175" i="69"/>
  <c r="Q174" i="69"/>
  <c r="Q171" i="69"/>
  <c r="B99" i="75"/>
  <c r="B108" i="75"/>
  <c r="B78" i="75" s="1" a="1"/>
  <c r="B78" i="75" s="1"/>
  <c r="O65" i="75" a="1"/>
  <c r="O65" i="75" s="1"/>
  <c r="B99" i="73"/>
  <c r="B108" i="73"/>
  <c r="B78" i="73" s="1" a="1"/>
  <c r="B78" i="73" s="1"/>
  <c r="O65" i="73" a="1"/>
  <c r="O65" i="73" s="1"/>
  <c r="O65" i="69" a="1"/>
  <c r="O65" i="69" s="1"/>
  <c r="B99" i="69"/>
  <c r="B108" i="69"/>
  <c r="B78" i="69" s="1" a="1"/>
  <c r="B78" i="69" s="1"/>
  <c r="B139" i="68"/>
  <c r="P89" i="68"/>
  <c r="P74" i="68" a="1"/>
  <c r="P74" i="68" s="1"/>
  <c r="P80" i="68"/>
  <c r="P84" i="68"/>
  <c r="Q73" i="68" a="1"/>
  <c r="Q73" i="68" s="1"/>
  <c r="Q88" i="68"/>
  <c r="Q79" i="68"/>
  <c r="Q83" i="68"/>
  <c r="Q89" i="68"/>
  <c r="Q74" i="68" a="1"/>
  <c r="Q74" i="68" s="1"/>
  <c r="Q80" i="68"/>
  <c r="Q84" i="68"/>
  <c r="B108" i="68"/>
  <c r="O65" i="68" a="1"/>
  <c r="O65" i="68" s="1"/>
  <c r="B99" i="68"/>
  <c r="Q74" i="69" l="1" a="1"/>
  <c r="Q74" i="69" s="1"/>
  <c r="Q84" i="69"/>
  <c r="Q80" i="69"/>
  <c r="Q89" i="69"/>
  <c r="Q73" i="69" a="1"/>
  <c r="Q73" i="69" s="1"/>
  <c r="Q79" i="69"/>
  <c r="Q88" i="69"/>
  <c r="Q83" i="69"/>
  <c r="P89" i="69"/>
  <c r="P74" i="69" a="1"/>
  <c r="P74" i="69" s="1"/>
  <c r="P84" i="69"/>
  <c r="P80" i="69"/>
  <c r="B69" i="75" a="1"/>
  <c r="B69" i="75" s="1"/>
  <c r="E99" i="75" a="1"/>
  <c r="E99" i="75" s="1"/>
  <c r="E69" i="75" s="1" a="1"/>
  <c r="E69" i="75" s="1"/>
  <c r="B69" i="73" a="1"/>
  <c r="B69" i="73" s="1"/>
  <c r="E99" i="73" a="1"/>
  <c r="E99" i="73" s="1"/>
  <c r="E69" i="73" s="1" a="1"/>
  <c r="E69" i="73" s="1"/>
  <c r="E99" i="69" a="1"/>
  <c r="E99" i="69" s="1"/>
  <c r="E69" i="69" s="1" a="1"/>
  <c r="E69" i="69" s="1"/>
  <c r="B69" i="69" a="1"/>
  <c r="B69" i="69" s="1"/>
  <c r="B78" i="68" a="1"/>
  <c r="B78" i="68" s="1"/>
  <c r="E99" i="68" a="1"/>
  <c r="E99" i="68" s="1"/>
  <c r="E69" i="68" s="1" a="1"/>
  <c r="E69" i="68" s="1"/>
  <c r="B69" i="68" a="1"/>
  <c r="B69"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CF5A186-1844-47D6-84BC-DC0ADBB0461D}">
      <text>
        <r>
          <rPr>
            <b/>
            <sz val="9"/>
            <color indexed="81"/>
            <rFont val="MS P ゴシック"/>
            <family val="3"/>
            <charset val="128"/>
          </rPr>
          <t>当月の従事実績の
ありorなし　を選択</t>
        </r>
      </text>
    </comment>
    <comment ref="Q2" authorId="0" shapeId="0" xr:uid="{B4418B35-6A09-4ACE-AF7C-B0BCC9EC682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F1F3572-DA64-47A4-9523-065E9E83AFDF}">
      <text>
        <r>
          <rPr>
            <b/>
            <sz val="9"/>
            <color indexed="81"/>
            <rFont val="MS P ゴシック"/>
            <family val="3"/>
            <charset val="128"/>
          </rPr>
          <t>再委託先等でなければ記載不要</t>
        </r>
      </text>
    </comment>
    <comment ref="I8" authorId="0" shapeId="0" xr:uid="{7D495496-F3F1-4F1C-9B6C-8C3B8D82D036}">
      <text>
        <r>
          <rPr>
            <b/>
            <sz val="9"/>
            <color indexed="81"/>
            <rFont val="MS P ゴシック"/>
            <family val="3"/>
            <charset val="128"/>
          </rPr>
          <t>雇用形態を選択</t>
        </r>
      </text>
    </comment>
    <comment ref="I9" authorId="0" shapeId="0" xr:uid="{A5204B6D-B25C-4B25-9011-0D997A3C3172}">
      <text>
        <r>
          <rPr>
            <b/>
            <sz val="9"/>
            <color indexed="81"/>
            <rFont val="MS P ゴシック"/>
            <family val="3"/>
            <charset val="128"/>
          </rPr>
          <t>勤務体系を選択</t>
        </r>
      </text>
    </comment>
    <comment ref="G10" authorId="0" shapeId="0" xr:uid="{4E89B604-523C-49A3-8028-9EEFC02711F2}">
      <text>
        <r>
          <rPr>
            <b/>
            <sz val="9"/>
            <color indexed="81"/>
            <rFont val="MS P ゴシック"/>
            <family val="3"/>
            <charset val="128"/>
          </rPr>
          <t>1日の所定労働時間</t>
        </r>
      </text>
    </comment>
    <comment ref="J10" authorId="0" shapeId="0" xr:uid="{8E1A5230-9E84-49EB-AD10-B9A82896805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AF06F2DB-F79F-4B61-BE74-9202922756CE}">
      <text>
        <r>
          <rPr>
            <b/>
            <sz val="9"/>
            <color indexed="81"/>
            <rFont val="MS P ゴシック"/>
            <family val="3"/>
            <charset val="128"/>
          </rPr>
          <t>【裁量、(大学・国研等)裁量の場合】
1日のみなし労働時間
【固定残業代有の場合】
1か月の固定残業時間</t>
        </r>
      </text>
    </comment>
    <comment ref="Q10" authorId="0" shapeId="0" xr:uid="{BDB6A1B5-4EC4-4E82-A1B3-F4A9878AC36F}">
      <text>
        <r>
          <rPr>
            <b/>
            <sz val="9"/>
            <color indexed="81"/>
            <rFont val="MS P ゴシック"/>
            <family val="3"/>
            <charset val="128"/>
          </rPr>
          <t>当月の他の公的資金に係る従事時間の合計</t>
        </r>
      </text>
    </comment>
    <comment ref="C11" authorId="0" shapeId="0" xr:uid="{DD82582C-6045-4454-BF95-8A221E3F54D0}">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84A23470-8BF4-44A5-9723-395C3FC26C7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B7AF07E1-8359-4A8A-8259-9FC523FA7FA3}">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1F2CB8FE-0114-4E96-B4BD-961A8D9FA48B}">
      <text>
        <r>
          <rPr>
            <b/>
            <sz val="9"/>
            <color indexed="81"/>
            <rFont val="MS P ゴシック"/>
            <family val="3"/>
            <charset val="128"/>
          </rPr>
          <t>【大学・国研等の場合のみ】
人件費算定表の「NEDO従事時間」へ記入</t>
        </r>
      </text>
    </comment>
    <comment ref="Q44" authorId="0" shapeId="0" xr:uid="{3070C3E7-D224-4E76-B5A8-385098E7C0D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9F372D8-CA67-4BF3-B722-CC0492F76426}">
      <text>
        <r>
          <rPr>
            <b/>
            <sz val="9"/>
            <color indexed="81"/>
            <rFont val="MS P ゴシック"/>
            <family val="3"/>
            <charset val="128"/>
          </rPr>
          <t>再委託先等の場合など、NEDO以外の確認を受ける場合は適宜修正してください。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0666A58-6249-4995-AE33-E4FA30188FB7}">
      <text>
        <r>
          <rPr>
            <b/>
            <sz val="9"/>
            <color indexed="81"/>
            <rFont val="MS P ゴシック"/>
            <family val="3"/>
            <charset val="128"/>
          </rPr>
          <t>当月の従事実績の
ありorなし　を選択</t>
        </r>
      </text>
    </comment>
    <comment ref="Q2" authorId="0" shapeId="0" xr:uid="{1A3CE676-ADA9-41F6-A9AE-DF7239D6BF3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35F11C0-2946-4E76-9F31-FAECA7E0BB52}">
      <text>
        <r>
          <rPr>
            <b/>
            <sz val="9"/>
            <color indexed="81"/>
            <rFont val="MS P ゴシック"/>
            <family val="3"/>
            <charset val="128"/>
          </rPr>
          <t>再委託先等でなければ記載不要</t>
        </r>
      </text>
    </comment>
    <comment ref="I8" authorId="0" shapeId="0" xr:uid="{9D9C0A31-B5FC-4964-8A33-100D572FC814}">
      <text>
        <r>
          <rPr>
            <b/>
            <sz val="9"/>
            <color indexed="81"/>
            <rFont val="MS P ゴシック"/>
            <family val="3"/>
            <charset val="128"/>
          </rPr>
          <t>雇用形態を選択</t>
        </r>
      </text>
    </comment>
    <comment ref="I9" authorId="0" shapeId="0" xr:uid="{4DC54B79-01AE-4726-9E16-C5A2C87353BC}">
      <text>
        <r>
          <rPr>
            <b/>
            <sz val="9"/>
            <color indexed="81"/>
            <rFont val="MS P ゴシック"/>
            <family val="3"/>
            <charset val="128"/>
          </rPr>
          <t>勤務体系を選択</t>
        </r>
      </text>
    </comment>
    <comment ref="G10" authorId="0" shapeId="0" xr:uid="{FFAADB50-5AFF-41EC-8A76-05AA7B2478BC}">
      <text>
        <r>
          <rPr>
            <b/>
            <sz val="9"/>
            <color indexed="81"/>
            <rFont val="MS P ゴシック"/>
            <family val="3"/>
            <charset val="128"/>
          </rPr>
          <t>1日の所定労働時間</t>
        </r>
      </text>
    </comment>
    <comment ref="J10" authorId="0" shapeId="0" xr:uid="{F04B47D7-811C-4017-AC2C-573D0635006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69530-4E17-4BEA-82E0-78EA455F2E20}">
      <text>
        <r>
          <rPr>
            <b/>
            <sz val="9"/>
            <color indexed="81"/>
            <rFont val="MS P ゴシック"/>
            <family val="3"/>
            <charset val="128"/>
          </rPr>
          <t>【裁量、(大学・国研等)裁量の場合】
1日のみなし労働時間
【固定残業代有の場合】
1か月の固定残業時間</t>
        </r>
      </text>
    </comment>
    <comment ref="Q10" authorId="0" shapeId="0" xr:uid="{4D05E347-ED61-4DE2-9867-B2196EC78F9D}">
      <text>
        <r>
          <rPr>
            <b/>
            <sz val="9"/>
            <color indexed="81"/>
            <rFont val="MS P ゴシック"/>
            <family val="3"/>
            <charset val="128"/>
          </rPr>
          <t>当月の他の公的資金に係る従事時間の合計</t>
        </r>
      </text>
    </comment>
    <comment ref="C11" authorId="0" shapeId="0" xr:uid="{3257F98C-BE88-47A7-ABF2-63C2B52F0BBC}">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09DA779A-9C2C-46F9-A5F4-8F8605D5719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A08F4B7B-46FA-410A-95DC-C379A70A5FE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62F4E4B-B61A-406A-9427-30F72F20BA1F}">
      <text>
        <r>
          <rPr>
            <b/>
            <sz val="9"/>
            <color indexed="81"/>
            <rFont val="MS P ゴシック"/>
            <family val="3"/>
            <charset val="128"/>
          </rPr>
          <t>【大学・国研等の場合のみ】
人件費算定表の「NEDO従事時間」へ記入</t>
        </r>
      </text>
    </comment>
    <comment ref="Q44" authorId="0" shapeId="0" xr:uid="{9AEE45C0-FDEB-4F57-80E6-7A257529932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2252574C-26E8-462C-B680-B470E8E6FF79}">
      <text>
        <r>
          <rPr>
            <b/>
            <sz val="9"/>
            <color indexed="81"/>
            <rFont val="MS P ゴシック"/>
            <family val="3"/>
            <charset val="128"/>
          </rPr>
          <t>再委託先等の場合など、NEDO以外の確認を受ける場合は適宜修正してください。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8D65CA8-2EF9-415D-9232-1923613C5204}">
      <text>
        <r>
          <rPr>
            <b/>
            <sz val="9"/>
            <color indexed="81"/>
            <rFont val="MS P ゴシック"/>
            <family val="3"/>
            <charset val="128"/>
          </rPr>
          <t>当月の従事実績の
ありorなし　を選択</t>
        </r>
      </text>
    </comment>
    <comment ref="Q2" authorId="0" shapeId="0" xr:uid="{3BFEF8A7-1F54-404C-A92C-263401FF103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BC7676A-0916-41DF-9C44-C5F54F370894}">
      <text>
        <r>
          <rPr>
            <b/>
            <sz val="9"/>
            <color indexed="81"/>
            <rFont val="MS P ゴシック"/>
            <family val="3"/>
            <charset val="128"/>
          </rPr>
          <t>再委託先等でなければ記載不要</t>
        </r>
      </text>
    </comment>
    <comment ref="I8" authorId="0" shapeId="0" xr:uid="{27313AFF-6B25-4A10-9D63-638DC0155388}">
      <text>
        <r>
          <rPr>
            <b/>
            <sz val="9"/>
            <color indexed="81"/>
            <rFont val="MS P ゴシック"/>
            <family val="3"/>
            <charset val="128"/>
          </rPr>
          <t>雇用形態を選択</t>
        </r>
      </text>
    </comment>
    <comment ref="I9" authorId="0" shapeId="0" xr:uid="{75847CF7-C28F-46A7-B5B1-94E119F245C0}">
      <text>
        <r>
          <rPr>
            <b/>
            <sz val="9"/>
            <color indexed="81"/>
            <rFont val="MS P ゴシック"/>
            <family val="3"/>
            <charset val="128"/>
          </rPr>
          <t>勤務体系を選択</t>
        </r>
      </text>
    </comment>
    <comment ref="G10" authorId="0" shapeId="0" xr:uid="{B30BEEC2-D73B-4A29-B815-094C8665ABF8}">
      <text>
        <r>
          <rPr>
            <b/>
            <sz val="9"/>
            <color indexed="81"/>
            <rFont val="MS P ゴシック"/>
            <family val="3"/>
            <charset val="128"/>
          </rPr>
          <t>1日の所定労働時間</t>
        </r>
      </text>
    </comment>
    <comment ref="J10" authorId="0" shapeId="0" xr:uid="{602259D0-0711-4F7C-9E68-54527CE6688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2604F5-793D-4FE0-8D19-F88D6C874E96}">
      <text>
        <r>
          <rPr>
            <b/>
            <sz val="9"/>
            <color indexed="81"/>
            <rFont val="MS P ゴシック"/>
            <family val="3"/>
            <charset val="128"/>
          </rPr>
          <t>【裁量、(大学・国研等)裁量の場合】
1日のみなし労働時間
【固定残業代有の場合】
1か月の固定残業時間</t>
        </r>
      </text>
    </comment>
    <comment ref="Q10" authorId="0" shapeId="0" xr:uid="{50CF9DB9-3FA1-4532-B794-12C161AB8481}">
      <text>
        <r>
          <rPr>
            <b/>
            <sz val="9"/>
            <color indexed="81"/>
            <rFont val="MS P ゴシック"/>
            <family val="3"/>
            <charset val="128"/>
          </rPr>
          <t>当月の他の公的資金に係る従事時間の合計</t>
        </r>
      </text>
    </comment>
    <comment ref="C11" authorId="0" shapeId="0" xr:uid="{A4313021-7EEF-45F1-B820-6578010B0623}">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4DEE13FB-221C-4F87-86A7-E828CFF1261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2A1F772-EAEF-4BBF-BD92-7E12AD3F16A2}">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FF989B1-B533-4DCE-86BE-9EF7709FA0CA}">
      <text>
        <r>
          <rPr>
            <b/>
            <sz val="9"/>
            <color indexed="81"/>
            <rFont val="MS P ゴシック"/>
            <family val="3"/>
            <charset val="128"/>
          </rPr>
          <t>【大学・国研等の場合のみ】
人件費算定表の「NEDO従事時間」へ記入</t>
        </r>
      </text>
    </comment>
    <comment ref="Q44" authorId="0" shapeId="0" xr:uid="{5A4E2994-F8C1-45B1-B759-09B3546D720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3E3ADEAC-6783-41F4-9481-F3AC4427F8AF}">
      <text>
        <r>
          <rPr>
            <b/>
            <sz val="9"/>
            <color indexed="81"/>
            <rFont val="MS P ゴシック"/>
            <family val="3"/>
            <charset val="128"/>
          </rPr>
          <t>再委託先等の場合など、NEDO以外の確認を受ける場合は適宜修正してください。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5964FB-0AF5-4B4D-9278-3ED825B645C3}">
      <text>
        <r>
          <rPr>
            <b/>
            <sz val="9"/>
            <color indexed="81"/>
            <rFont val="MS P ゴシック"/>
            <family val="3"/>
            <charset val="128"/>
          </rPr>
          <t>当月の従事実績の
ありorなし　を選択</t>
        </r>
      </text>
    </comment>
    <comment ref="Q2" authorId="0" shapeId="0" xr:uid="{A6B65CBA-090C-4395-8F07-BA7D8D3AE4A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01DD22A4-EC33-40AC-A227-86EFC8BE6CF4}">
      <text>
        <r>
          <rPr>
            <b/>
            <sz val="9"/>
            <color indexed="81"/>
            <rFont val="MS P ゴシック"/>
            <family val="3"/>
            <charset val="128"/>
          </rPr>
          <t>再委託先等でなければ記載不要</t>
        </r>
      </text>
    </comment>
    <comment ref="I8" authorId="0" shapeId="0" xr:uid="{BCBA7A4F-BA70-44E3-9D0E-F215DF2BFA80}">
      <text>
        <r>
          <rPr>
            <b/>
            <sz val="9"/>
            <color indexed="81"/>
            <rFont val="MS P ゴシック"/>
            <family val="3"/>
            <charset val="128"/>
          </rPr>
          <t>雇用形態を選択</t>
        </r>
      </text>
    </comment>
    <comment ref="I9" authorId="0" shapeId="0" xr:uid="{B8E9EA4D-BAA9-484C-984A-DC99B0AC092A}">
      <text>
        <r>
          <rPr>
            <b/>
            <sz val="9"/>
            <color indexed="81"/>
            <rFont val="MS P ゴシック"/>
            <family val="3"/>
            <charset val="128"/>
          </rPr>
          <t>勤務体系を選択</t>
        </r>
      </text>
    </comment>
    <comment ref="G10" authorId="0" shapeId="0" xr:uid="{BD0C43F9-CE9F-4364-B438-00B331326582}">
      <text>
        <r>
          <rPr>
            <b/>
            <sz val="9"/>
            <color indexed="81"/>
            <rFont val="MS P ゴシック"/>
            <family val="3"/>
            <charset val="128"/>
          </rPr>
          <t>1日の所定労働時間</t>
        </r>
      </text>
    </comment>
    <comment ref="J10" authorId="0" shapeId="0" xr:uid="{5BBB61AF-E082-4AAF-B7A0-46FA0D3258F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D56C4ED-47EA-4BE2-BF36-1233D423020A}">
      <text>
        <r>
          <rPr>
            <b/>
            <sz val="9"/>
            <color indexed="81"/>
            <rFont val="MS P ゴシック"/>
            <family val="3"/>
            <charset val="128"/>
          </rPr>
          <t>【裁量、(大学・国研等)裁量の場合】
1日のみなし労働時間
【固定残業代有の場合】
1か月の固定残業時間</t>
        </r>
      </text>
    </comment>
    <comment ref="Q10" authorId="0" shapeId="0" xr:uid="{63B539BF-1CF6-4791-BC85-03DF8C9D6F42}">
      <text>
        <r>
          <rPr>
            <b/>
            <sz val="9"/>
            <color indexed="81"/>
            <rFont val="MS P ゴシック"/>
            <family val="3"/>
            <charset val="128"/>
          </rPr>
          <t>当月の他の公的資金に係る従事時間の合計</t>
        </r>
      </text>
    </comment>
    <comment ref="C11" authorId="0" shapeId="0" xr:uid="{E37F69E2-EC85-448F-BCFB-7D6200826AE5}">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FF306626-4A8C-4A77-86BF-C29C911E222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54DD48E-535B-4DF9-A7C4-859F3FA49904}">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F2746EE1-CD60-46D5-88CB-0C39D82F871E}">
      <text>
        <r>
          <rPr>
            <b/>
            <sz val="9"/>
            <color indexed="81"/>
            <rFont val="MS P ゴシック"/>
            <family val="3"/>
            <charset val="128"/>
          </rPr>
          <t>【大学・国研等の場合のみ】
人件費算定表の「NEDO従事時間」へ記入</t>
        </r>
      </text>
    </comment>
    <comment ref="Q44" authorId="0" shapeId="0" xr:uid="{EF4B4AF6-8683-4B9B-91CA-D060B2DF255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0FE68CE8-F62A-48D7-99C0-6A99E0C83A8C}">
      <text>
        <r>
          <rPr>
            <b/>
            <sz val="9"/>
            <color indexed="81"/>
            <rFont val="MS P ゴシック"/>
            <family val="3"/>
            <charset val="128"/>
          </rPr>
          <t>再委託先等の場合など、NEDO以外の確認を受ける場合は適宜修正してください。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BFBC8B7-A3B0-413F-9008-165D67B844D5}">
      <text>
        <r>
          <rPr>
            <b/>
            <sz val="9"/>
            <color indexed="81"/>
            <rFont val="MS P ゴシック"/>
            <family val="3"/>
            <charset val="128"/>
          </rPr>
          <t>当月の従事実績の
ありorなし　を選択</t>
        </r>
      </text>
    </comment>
    <comment ref="Q2" authorId="0" shapeId="0" xr:uid="{9A4EDF82-11D9-4CDB-9500-665BB9D909EE}">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1F7D264-CD9A-425D-92C4-88AE24E21EA3}">
      <text>
        <r>
          <rPr>
            <b/>
            <sz val="9"/>
            <color indexed="81"/>
            <rFont val="MS P ゴシック"/>
            <family val="3"/>
            <charset val="128"/>
          </rPr>
          <t>再委託先等でなければ記載不要</t>
        </r>
      </text>
    </comment>
    <comment ref="I8" authorId="0" shapeId="0" xr:uid="{B2FD6231-0056-4906-ABFE-EC92390D7D1F}">
      <text>
        <r>
          <rPr>
            <b/>
            <sz val="9"/>
            <color indexed="81"/>
            <rFont val="MS P ゴシック"/>
            <family val="3"/>
            <charset val="128"/>
          </rPr>
          <t>雇用形態を選択</t>
        </r>
      </text>
    </comment>
    <comment ref="I9" authorId="0" shapeId="0" xr:uid="{1B2194FB-E44B-4DFE-BA74-49760A3DB038}">
      <text>
        <r>
          <rPr>
            <b/>
            <sz val="9"/>
            <color indexed="81"/>
            <rFont val="MS P ゴシック"/>
            <family val="3"/>
            <charset val="128"/>
          </rPr>
          <t>勤務体系を選択</t>
        </r>
      </text>
    </comment>
    <comment ref="G10" authorId="0" shapeId="0" xr:uid="{E5C8378A-71BE-4D85-A488-4A9C1469F49C}">
      <text>
        <r>
          <rPr>
            <b/>
            <sz val="9"/>
            <color indexed="81"/>
            <rFont val="MS P ゴシック"/>
            <family val="3"/>
            <charset val="128"/>
          </rPr>
          <t>1日の所定労働時間</t>
        </r>
      </text>
    </comment>
    <comment ref="J10" authorId="0" shapeId="0" xr:uid="{DB42724F-1ADE-47A7-B0A1-091A294AC64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CBEA2BF-C299-4CBD-A3CE-26070BDEB5F2}">
      <text>
        <r>
          <rPr>
            <b/>
            <sz val="9"/>
            <color indexed="81"/>
            <rFont val="MS P ゴシック"/>
            <family val="3"/>
            <charset val="128"/>
          </rPr>
          <t>【裁量、(大学・国研等)裁量の場合】
1日のみなし労働時間
【固定残業代有の場合】
1か月の固定残業時間</t>
        </r>
      </text>
    </comment>
    <comment ref="Q10" authorId="0" shapeId="0" xr:uid="{BC6C52DB-79FF-4506-8971-93425745D106}">
      <text>
        <r>
          <rPr>
            <b/>
            <sz val="9"/>
            <color indexed="81"/>
            <rFont val="MS P ゴシック"/>
            <family val="3"/>
            <charset val="128"/>
          </rPr>
          <t>当月の他の公的資金に係る従事時間の合計</t>
        </r>
      </text>
    </comment>
    <comment ref="C11" authorId="0" shapeId="0" xr:uid="{7E862DEE-A0EC-47D4-A950-A515822CD2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7C4F6A88-6132-4438-99F9-7F1E8BD2C73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2324FA6-2DD6-479F-A5D6-861EC69CAF6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55A32D4-C27D-42FB-9CD5-9BCABED55D1A}">
      <text>
        <r>
          <rPr>
            <b/>
            <sz val="9"/>
            <color indexed="81"/>
            <rFont val="MS P ゴシック"/>
            <family val="3"/>
            <charset val="128"/>
          </rPr>
          <t>【大学・国研等の場合のみ】
人件費算定表の「NEDO従事時間」へ記入</t>
        </r>
      </text>
    </comment>
    <comment ref="Q44" authorId="0" shapeId="0" xr:uid="{932EE1D7-0F24-49F0-95AF-5C68CCCE11E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69698B3-C3B9-4530-B2E9-63C93897D078}">
      <text>
        <r>
          <rPr>
            <b/>
            <sz val="9"/>
            <color indexed="81"/>
            <rFont val="MS P ゴシック"/>
            <family val="3"/>
            <charset val="128"/>
          </rPr>
          <t>再委託先等の場合など、NEDO以外の確認を受ける場合は適宜修正してください。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57A7D0-C92F-457F-8472-34659AC09A4B}">
      <text>
        <r>
          <rPr>
            <b/>
            <sz val="9"/>
            <color indexed="81"/>
            <rFont val="MS P ゴシック"/>
            <family val="3"/>
            <charset val="128"/>
          </rPr>
          <t>当月の従事実績の
ありorなし　を選択</t>
        </r>
      </text>
    </comment>
    <comment ref="Q2" authorId="0" shapeId="0" xr:uid="{F95767EA-D6B2-4EA8-B4F2-23F98598FBF8}">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FEC6E0CB-3E5D-43AB-B750-CF4E7E665FC7}">
      <text>
        <r>
          <rPr>
            <b/>
            <sz val="9"/>
            <color indexed="81"/>
            <rFont val="MS P ゴシック"/>
            <family val="3"/>
            <charset val="128"/>
          </rPr>
          <t>再委託先等でなければ記載不要</t>
        </r>
      </text>
    </comment>
    <comment ref="I8" authorId="0" shapeId="0" xr:uid="{A89AE034-D229-4D56-A6D2-87ACF970E731}">
      <text>
        <r>
          <rPr>
            <b/>
            <sz val="9"/>
            <color indexed="81"/>
            <rFont val="MS P ゴシック"/>
            <family val="3"/>
            <charset val="128"/>
          </rPr>
          <t>雇用形態を選択</t>
        </r>
      </text>
    </comment>
    <comment ref="I9" authorId="0" shapeId="0" xr:uid="{C3E2A787-0F67-4744-BEE1-B6F2D86B01FF}">
      <text>
        <r>
          <rPr>
            <b/>
            <sz val="9"/>
            <color indexed="81"/>
            <rFont val="MS P ゴシック"/>
            <family val="3"/>
            <charset val="128"/>
          </rPr>
          <t>勤務体系を選択</t>
        </r>
      </text>
    </comment>
    <comment ref="G10" authorId="0" shapeId="0" xr:uid="{22914AF2-788F-4BC5-9178-18984F6CB757}">
      <text>
        <r>
          <rPr>
            <b/>
            <sz val="9"/>
            <color indexed="81"/>
            <rFont val="MS P ゴシック"/>
            <family val="3"/>
            <charset val="128"/>
          </rPr>
          <t>1日の所定労働時間</t>
        </r>
      </text>
    </comment>
    <comment ref="J10" authorId="0" shapeId="0" xr:uid="{B74157ED-CB58-4B73-9CD6-6E7BABA4256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3456B42-2484-4FA4-B827-C4191051A41E}">
      <text>
        <r>
          <rPr>
            <b/>
            <sz val="9"/>
            <color indexed="81"/>
            <rFont val="MS P ゴシック"/>
            <family val="3"/>
            <charset val="128"/>
          </rPr>
          <t>【裁量、(大学・国研等)裁量の場合】
1日のみなし労働時間
【固定残業代有の場合】
1か月の固定残業時間</t>
        </r>
      </text>
    </comment>
    <comment ref="Q10" authorId="0" shapeId="0" xr:uid="{936902B6-CCD4-4452-86F4-CEC3EEF48838}">
      <text>
        <r>
          <rPr>
            <b/>
            <sz val="9"/>
            <color indexed="81"/>
            <rFont val="MS P ゴシック"/>
            <family val="3"/>
            <charset val="128"/>
          </rPr>
          <t>当月の他の公的資金に係る従事時間の合計</t>
        </r>
      </text>
    </comment>
    <comment ref="C11" authorId="0" shapeId="0" xr:uid="{18EDABAC-F752-410A-BD91-CAC25029E24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69B0EA3-08A7-4D3F-9D3A-3A7EE3CD26F8}">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E747221A-8331-4A29-B915-7ACB7D7BE04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061F9D9-9468-4D74-AE40-4D6979E3FFC0}">
      <text>
        <r>
          <rPr>
            <b/>
            <sz val="9"/>
            <color indexed="81"/>
            <rFont val="MS P ゴシック"/>
            <family val="3"/>
            <charset val="128"/>
          </rPr>
          <t>【大学・国研等の場合のみ】
人件費算定表の「NEDO従事時間」へ記入</t>
        </r>
      </text>
    </comment>
    <comment ref="Q44" authorId="0" shapeId="0" xr:uid="{48BFE5E4-C8D4-4A6F-9BA1-7C41371A4BF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74A05CF-89A7-458A-A309-8581F6E7B59E}">
      <text>
        <r>
          <rPr>
            <b/>
            <sz val="9"/>
            <color indexed="81"/>
            <rFont val="MS P ゴシック"/>
            <family val="3"/>
            <charset val="128"/>
          </rPr>
          <t>再委託先等の場合など、NEDO以外の確認を受ける場合は適宜修正してください。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71A3E7-C602-4A97-8126-4B1429571950}">
      <text>
        <r>
          <rPr>
            <b/>
            <sz val="9"/>
            <color indexed="81"/>
            <rFont val="MS P ゴシック"/>
            <family val="3"/>
            <charset val="128"/>
          </rPr>
          <t>当月の従事実績の
ありorなし　を選択</t>
        </r>
      </text>
    </comment>
    <comment ref="Q2" authorId="0" shapeId="0" xr:uid="{8568336D-CBC1-4C7F-B930-690C1E24D5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69249836-CBFC-4A58-88D1-50F59A084F5C}">
      <text>
        <r>
          <rPr>
            <b/>
            <sz val="9"/>
            <color indexed="81"/>
            <rFont val="MS P ゴシック"/>
            <family val="3"/>
            <charset val="128"/>
          </rPr>
          <t>再委託先等でなければ記載不要</t>
        </r>
      </text>
    </comment>
    <comment ref="I8" authorId="0" shapeId="0" xr:uid="{19BA6709-6923-4893-AC5C-E354836E7BF7}">
      <text>
        <r>
          <rPr>
            <b/>
            <sz val="9"/>
            <color indexed="81"/>
            <rFont val="MS P ゴシック"/>
            <family val="3"/>
            <charset val="128"/>
          </rPr>
          <t>雇用形態を選択</t>
        </r>
      </text>
    </comment>
    <comment ref="I9" authorId="0" shapeId="0" xr:uid="{55CAD991-3574-4672-B2A8-A2611169D848}">
      <text>
        <r>
          <rPr>
            <b/>
            <sz val="9"/>
            <color indexed="81"/>
            <rFont val="MS P ゴシック"/>
            <family val="3"/>
            <charset val="128"/>
          </rPr>
          <t>勤務体系を選択</t>
        </r>
      </text>
    </comment>
    <comment ref="G10" authorId="0" shapeId="0" xr:uid="{877FEC8E-2BFC-4574-818A-D2534BBA344F}">
      <text>
        <r>
          <rPr>
            <b/>
            <sz val="9"/>
            <color indexed="81"/>
            <rFont val="MS P ゴシック"/>
            <family val="3"/>
            <charset val="128"/>
          </rPr>
          <t>1日の所定労働時間</t>
        </r>
      </text>
    </comment>
    <comment ref="J10" authorId="0" shapeId="0" xr:uid="{99D12164-0D8A-44A7-8311-47734439BF2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D5E1259-E892-417A-B834-1EBDF7CD818A}">
      <text>
        <r>
          <rPr>
            <b/>
            <sz val="9"/>
            <color indexed="81"/>
            <rFont val="MS P ゴシック"/>
            <family val="3"/>
            <charset val="128"/>
          </rPr>
          <t>【裁量、(大学・国研等)裁量の場合】
1日のみなし労働時間
【固定残業代有の場合】
1か月の固定残業時間</t>
        </r>
      </text>
    </comment>
    <comment ref="Q10" authorId="0" shapeId="0" xr:uid="{5D521EE0-5803-4C3F-806D-B63AEC5321D7}">
      <text>
        <r>
          <rPr>
            <b/>
            <sz val="9"/>
            <color indexed="81"/>
            <rFont val="MS P ゴシック"/>
            <family val="3"/>
            <charset val="128"/>
          </rPr>
          <t>当月の他の公的資金に係る従事時間の合計</t>
        </r>
      </text>
    </comment>
    <comment ref="C11" authorId="0" shapeId="0" xr:uid="{D5B2D872-B38F-4423-BBB2-FE6C0805E59E}">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EB6CFF90-FEC2-4838-AEA3-74A0AA5F4E6C}">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C7ED208D-B854-455E-8489-F6532561B551}">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54ADA0CD-7A7C-4CB6-8B6F-CE5851AD8C34}">
      <text>
        <r>
          <rPr>
            <b/>
            <sz val="9"/>
            <color indexed="81"/>
            <rFont val="MS P ゴシック"/>
            <family val="3"/>
            <charset val="128"/>
          </rPr>
          <t>【大学・国研等の場合のみ】
人件費算定表の「NEDO従事時間」へ記入</t>
        </r>
      </text>
    </comment>
    <comment ref="Q44" authorId="0" shapeId="0" xr:uid="{03A1C355-F2A3-481E-887C-3367CE36D07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7FE56C8-134C-4A59-A088-F4C8872596C4}">
      <text>
        <r>
          <rPr>
            <b/>
            <sz val="9"/>
            <color indexed="81"/>
            <rFont val="MS P ゴシック"/>
            <family val="3"/>
            <charset val="128"/>
          </rPr>
          <t>再委託先等の場合など、NEDO以外の確認を受ける場合は適宜修正してください。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81DC37-48D7-4515-8E8C-D6BDAC12B4BA}">
      <text>
        <r>
          <rPr>
            <b/>
            <sz val="9"/>
            <color indexed="81"/>
            <rFont val="MS P ゴシック"/>
            <family val="3"/>
            <charset val="128"/>
          </rPr>
          <t>当月の従事実績の
ありorなし　を選択</t>
        </r>
      </text>
    </comment>
    <comment ref="Q2" authorId="0" shapeId="0" xr:uid="{BE4BDC33-8EB4-4B44-8872-FA54A54B97E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A12D288-B26B-4D0E-B2C3-CF56A9AFD2AC}">
      <text>
        <r>
          <rPr>
            <b/>
            <sz val="9"/>
            <color indexed="81"/>
            <rFont val="MS P ゴシック"/>
            <family val="3"/>
            <charset val="128"/>
          </rPr>
          <t>再委託先等でなければ記載不要</t>
        </r>
      </text>
    </comment>
    <comment ref="I8" authorId="0" shapeId="0" xr:uid="{572DED7F-5B58-48A4-87F4-7D1A060BC16A}">
      <text>
        <r>
          <rPr>
            <b/>
            <sz val="9"/>
            <color indexed="81"/>
            <rFont val="MS P ゴシック"/>
            <family val="3"/>
            <charset val="128"/>
          </rPr>
          <t>雇用形態を選択</t>
        </r>
      </text>
    </comment>
    <comment ref="I9" authorId="0" shapeId="0" xr:uid="{3E5F541A-6E32-47D8-80EB-90CDD85D8CDE}">
      <text>
        <r>
          <rPr>
            <b/>
            <sz val="9"/>
            <color indexed="81"/>
            <rFont val="MS P ゴシック"/>
            <family val="3"/>
            <charset val="128"/>
          </rPr>
          <t>勤務体系を選択</t>
        </r>
      </text>
    </comment>
    <comment ref="G10" authorId="0" shapeId="0" xr:uid="{E80CA504-BA65-4355-99CD-C276B04AFE4E}">
      <text>
        <r>
          <rPr>
            <b/>
            <sz val="9"/>
            <color indexed="81"/>
            <rFont val="MS P ゴシック"/>
            <family val="3"/>
            <charset val="128"/>
          </rPr>
          <t>1日の所定労働時間</t>
        </r>
      </text>
    </comment>
    <comment ref="J10" authorId="0" shapeId="0" xr:uid="{E53E3AB0-6919-4F28-979E-C245BD3FC7F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AF744-01C5-49F9-B1F4-58BB8F959736}">
      <text>
        <r>
          <rPr>
            <b/>
            <sz val="9"/>
            <color indexed="81"/>
            <rFont val="MS P ゴシック"/>
            <family val="3"/>
            <charset val="128"/>
          </rPr>
          <t>【裁量、(大学・国研等)裁量の場合】
1日のみなし労働時間
【固定残業代有の場合】
1か月の固定残業時間</t>
        </r>
      </text>
    </comment>
    <comment ref="Q10" authorId="0" shapeId="0" xr:uid="{5A9AA76C-CBE4-486D-AEC4-21A8B004A865}">
      <text>
        <r>
          <rPr>
            <b/>
            <sz val="9"/>
            <color indexed="81"/>
            <rFont val="MS P ゴシック"/>
            <family val="3"/>
            <charset val="128"/>
          </rPr>
          <t>当月の他の公的資金に係る従事時間の合計</t>
        </r>
      </text>
    </comment>
    <comment ref="C11" authorId="0" shapeId="0" xr:uid="{786092F5-7A18-4804-9CE3-EBFA3BAC4EB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5518BF16-F506-415C-8DD6-B337E6031814}">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6B2DD99-4FDC-4216-9CB9-2110F1AE544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3477EC94-B3D1-4639-B824-A6B9617B55FB}">
      <text>
        <r>
          <rPr>
            <b/>
            <sz val="9"/>
            <color indexed="81"/>
            <rFont val="MS P ゴシック"/>
            <family val="3"/>
            <charset val="128"/>
          </rPr>
          <t>【大学・国研等の場合のみ】
人件費算定表の「NEDO従事時間」へ記入</t>
        </r>
      </text>
    </comment>
    <comment ref="Q44" authorId="0" shapeId="0" xr:uid="{BCD68800-8B0C-4649-BD88-51A501F7F8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14B61E-62C5-42D5-A464-ECE1118C2570}">
      <text>
        <r>
          <rPr>
            <b/>
            <sz val="9"/>
            <color indexed="81"/>
            <rFont val="MS P ゴシック"/>
            <family val="3"/>
            <charset val="128"/>
          </rPr>
          <t>再委託先等の場合など、NEDO以外の確認を受ける場合は適宜修正してください。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9B1D3F6-B7AD-4E65-878A-1F065FA69512}">
      <text>
        <r>
          <rPr>
            <b/>
            <sz val="9"/>
            <color indexed="81"/>
            <rFont val="MS P ゴシック"/>
            <family val="3"/>
            <charset val="128"/>
          </rPr>
          <t>当月の従事実績の
ありorなし　を選択</t>
        </r>
      </text>
    </comment>
    <comment ref="Q2" authorId="0" shapeId="0" xr:uid="{1A1C9AF2-D6D0-483C-8978-E7B59093A49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EAD7C62-8671-4A12-8250-E1F2728C6BFD}">
      <text>
        <r>
          <rPr>
            <b/>
            <sz val="9"/>
            <color indexed="81"/>
            <rFont val="MS P ゴシック"/>
            <family val="3"/>
            <charset val="128"/>
          </rPr>
          <t>再委託先等でなければ記載不要</t>
        </r>
      </text>
    </comment>
    <comment ref="I8" authorId="0" shapeId="0" xr:uid="{E0CC82B6-B2AA-4FE9-8934-78847B012AAE}">
      <text>
        <r>
          <rPr>
            <b/>
            <sz val="9"/>
            <color indexed="81"/>
            <rFont val="MS P ゴシック"/>
            <family val="3"/>
            <charset val="128"/>
          </rPr>
          <t>雇用形態を選択</t>
        </r>
      </text>
    </comment>
    <comment ref="I9" authorId="0" shapeId="0" xr:uid="{B7CA3447-A0E9-451A-A00C-D65FEBE0B7B0}">
      <text>
        <r>
          <rPr>
            <b/>
            <sz val="9"/>
            <color indexed="81"/>
            <rFont val="MS P ゴシック"/>
            <family val="3"/>
            <charset val="128"/>
          </rPr>
          <t>勤務体系を選択</t>
        </r>
      </text>
    </comment>
    <comment ref="G10" authorId="0" shapeId="0" xr:uid="{E8FDFCC6-EE11-4204-A11E-0EFC11BEEA2F}">
      <text>
        <r>
          <rPr>
            <b/>
            <sz val="9"/>
            <color indexed="81"/>
            <rFont val="MS P ゴシック"/>
            <family val="3"/>
            <charset val="128"/>
          </rPr>
          <t>1日の所定労働時間</t>
        </r>
      </text>
    </comment>
    <comment ref="J10" authorId="0" shapeId="0" xr:uid="{4B2B9514-E3F1-4BBB-ACAF-798117DFD5D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14FC6B3-22D0-4382-8695-539208E01C70}">
      <text>
        <r>
          <rPr>
            <b/>
            <sz val="9"/>
            <color indexed="81"/>
            <rFont val="MS P ゴシック"/>
            <family val="3"/>
            <charset val="128"/>
          </rPr>
          <t>【裁量、(大学・国研等)裁量の場合】
1日のみなし労働時間
【固定残業代有の場合】
1か月の固定残業時間</t>
        </r>
      </text>
    </comment>
    <comment ref="Q10" authorId="0" shapeId="0" xr:uid="{F92045A4-7D0F-43F2-9731-36A72B8F8B31}">
      <text>
        <r>
          <rPr>
            <b/>
            <sz val="9"/>
            <color indexed="81"/>
            <rFont val="MS P ゴシック"/>
            <family val="3"/>
            <charset val="128"/>
          </rPr>
          <t>当月の他の公的資金に係る従事時間の合計</t>
        </r>
      </text>
    </comment>
    <comment ref="C11" authorId="0" shapeId="0" xr:uid="{C5EA71FF-BCE8-4E38-9EDC-831242E2CF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B95FF71-BE9E-4031-BA86-0E15BA80C0B6}">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153E66A-23E0-47C7-9ECA-F33979664F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8ABE27D3-718E-4593-9122-325EF8A98A2E}">
      <text>
        <r>
          <rPr>
            <b/>
            <sz val="9"/>
            <color indexed="81"/>
            <rFont val="MS P ゴシック"/>
            <family val="3"/>
            <charset val="128"/>
          </rPr>
          <t>【大学・国研等の場合のみ】
人件費算定表の「NEDO従事時間」へ記入</t>
        </r>
      </text>
    </comment>
    <comment ref="Q44" authorId="0" shapeId="0" xr:uid="{3CC2BA8F-6CC7-446A-B31B-B2EB33EC74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A6E709B-9901-4DA4-9376-8101013D2895}">
      <text>
        <r>
          <rPr>
            <b/>
            <sz val="9"/>
            <color indexed="81"/>
            <rFont val="MS P ゴシック"/>
            <family val="3"/>
            <charset val="128"/>
          </rPr>
          <t>再委託先等の場合など、NEDO以外の確認を受ける場合は適宜修正してください。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039D149-22EC-4A1B-96FA-F00017FB5CD8}">
      <text>
        <r>
          <rPr>
            <b/>
            <sz val="9"/>
            <color indexed="81"/>
            <rFont val="MS P ゴシック"/>
            <family val="3"/>
            <charset val="128"/>
          </rPr>
          <t>当月の従事実績の
ありorなし　を選択</t>
        </r>
      </text>
    </comment>
    <comment ref="Q2" authorId="0" shapeId="0" xr:uid="{92A0D952-6500-4D79-A1E5-C5983F7DF48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8676D92-FBA7-4895-B489-11ECA0E333D4}">
      <text>
        <r>
          <rPr>
            <b/>
            <sz val="9"/>
            <color indexed="81"/>
            <rFont val="MS P ゴシック"/>
            <family val="3"/>
            <charset val="128"/>
          </rPr>
          <t>再委託先等でなければ記載不要</t>
        </r>
      </text>
    </comment>
    <comment ref="I8" authorId="0" shapeId="0" xr:uid="{7243D33A-4D78-41DC-BAB6-8D7F99CE81CF}">
      <text>
        <r>
          <rPr>
            <b/>
            <sz val="9"/>
            <color indexed="81"/>
            <rFont val="MS P ゴシック"/>
            <family val="3"/>
            <charset val="128"/>
          </rPr>
          <t>雇用形態を選択</t>
        </r>
      </text>
    </comment>
    <comment ref="I9" authorId="0" shapeId="0" xr:uid="{E2B3B433-95B4-42A2-91FE-6605893F4DDF}">
      <text>
        <r>
          <rPr>
            <b/>
            <sz val="9"/>
            <color indexed="81"/>
            <rFont val="MS P ゴシック"/>
            <family val="3"/>
            <charset val="128"/>
          </rPr>
          <t>勤務体系を選択</t>
        </r>
      </text>
    </comment>
    <comment ref="G10" authorId="0" shapeId="0" xr:uid="{1802DB78-3F3D-42A3-A0A9-16CDF5A22240}">
      <text>
        <r>
          <rPr>
            <b/>
            <sz val="9"/>
            <color indexed="81"/>
            <rFont val="MS P ゴシック"/>
            <family val="3"/>
            <charset val="128"/>
          </rPr>
          <t>1日の所定労働時間</t>
        </r>
      </text>
    </comment>
    <comment ref="J10" authorId="0" shapeId="0" xr:uid="{D54ADA72-C96D-440B-AF14-70D89127606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D007A76-D60A-4E14-B41B-DD122AAADFB4}">
      <text>
        <r>
          <rPr>
            <b/>
            <sz val="9"/>
            <color indexed="81"/>
            <rFont val="MS P ゴシック"/>
            <family val="3"/>
            <charset val="128"/>
          </rPr>
          <t>【裁量、(大学・国研等)裁量の場合】
1日のみなし労働時間
【固定残業代有の場合】
1か月の固定残業時間</t>
        </r>
      </text>
    </comment>
    <comment ref="Q10" authorId="0" shapeId="0" xr:uid="{F546726F-8236-4D2E-A28A-A70E959EB3AF}">
      <text>
        <r>
          <rPr>
            <b/>
            <sz val="9"/>
            <color indexed="81"/>
            <rFont val="MS P ゴシック"/>
            <family val="3"/>
            <charset val="128"/>
          </rPr>
          <t>当月の他の公的資金に係る従事時間の合計</t>
        </r>
      </text>
    </comment>
    <comment ref="C11" authorId="0" shapeId="0" xr:uid="{486706D4-BAB7-4603-8690-82669FF6F904}">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3D82FD8E-0229-4672-B5B7-7CDA045736FD}">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E54E6E3-8D47-4B7D-8E65-3A8CE6EB2B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A0B4A0D3-7C59-4B45-B960-F71D8F9E991B}">
      <text>
        <r>
          <rPr>
            <b/>
            <sz val="9"/>
            <color indexed="81"/>
            <rFont val="MS P ゴシック"/>
            <family val="3"/>
            <charset val="128"/>
          </rPr>
          <t>【大学・国研等の場合のみ】
人件費算定表の「NEDO従事時間」へ記入</t>
        </r>
      </text>
    </comment>
    <comment ref="Q44" authorId="0" shapeId="0" xr:uid="{363DDADD-D037-491C-9319-D7E0A378EB8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9AC57E22-024D-4045-AAD4-2C2B9386C55E}">
      <text>
        <r>
          <rPr>
            <b/>
            <sz val="9"/>
            <color indexed="81"/>
            <rFont val="MS P ゴシック"/>
            <family val="3"/>
            <charset val="128"/>
          </rPr>
          <t>再委託先等の場合など、NEDO以外の確認を受ける場合は適宜修正してください。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40A0037-8201-4F46-B1BF-5B6E0275B925}">
      <text>
        <r>
          <rPr>
            <b/>
            <sz val="9"/>
            <color indexed="81"/>
            <rFont val="MS P ゴシック"/>
            <family val="3"/>
            <charset val="128"/>
          </rPr>
          <t>当月の従事実績の
ありorなし　を選択</t>
        </r>
      </text>
    </comment>
    <comment ref="Q2" authorId="0" shapeId="0" xr:uid="{E48CED78-1631-40A5-B067-3A2EAFE91FD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5C322DC-B690-4444-8234-94AE1F3E2035}">
      <text>
        <r>
          <rPr>
            <b/>
            <sz val="9"/>
            <color indexed="81"/>
            <rFont val="MS P ゴシック"/>
            <family val="3"/>
            <charset val="128"/>
          </rPr>
          <t>再委託先等でなければ記載不要</t>
        </r>
      </text>
    </comment>
    <comment ref="I8" authorId="0" shapeId="0" xr:uid="{101B7715-58F9-4E59-A939-5AD66DBBACD7}">
      <text>
        <r>
          <rPr>
            <b/>
            <sz val="9"/>
            <color indexed="81"/>
            <rFont val="MS P ゴシック"/>
            <family val="3"/>
            <charset val="128"/>
          </rPr>
          <t>雇用形態を選択</t>
        </r>
      </text>
    </comment>
    <comment ref="I9" authorId="0" shapeId="0" xr:uid="{6297096D-4D72-42F1-8591-46D3543D7419}">
      <text>
        <r>
          <rPr>
            <b/>
            <sz val="9"/>
            <color indexed="81"/>
            <rFont val="MS P ゴシック"/>
            <family val="3"/>
            <charset val="128"/>
          </rPr>
          <t>勤務体系を選択</t>
        </r>
      </text>
    </comment>
    <comment ref="G10" authorId="0" shapeId="0" xr:uid="{44E80446-5911-42E5-999F-0C6A7E5875D0}">
      <text>
        <r>
          <rPr>
            <b/>
            <sz val="9"/>
            <color indexed="81"/>
            <rFont val="MS P ゴシック"/>
            <family val="3"/>
            <charset val="128"/>
          </rPr>
          <t>1日の所定労働時間</t>
        </r>
      </text>
    </comment>
    <comment ref="J10" authorId="0" shapeId="0" xr:uid="{BF113094-2838-4FA9-847B-2AFD28177B2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178FC31-7435-42ED-AD38-24323621FD5C}">
      <text>
        <r>
          <rPr>
            <b/>
            <sz val="9"/>
            <color indexed="81"/>
            <rFont val="MS P ゴシック"/>
            <family val="3"/>
            <charset val="128"/>
          </rPr>
          <t>【裁量、(大学・国研等)裁量の場合】
1日のみなし労働時間
【固定残業代有の場合】
1か月の固定残業時間</t>
        </r>
      </text>
    </comment>
    <comment ref="Q10" authorId="0" shapeId="0" xr:uid="{B868982B-5997-4EE9-8DB2-777DEC9470D3}">
      <text>
        <r>
          <rPr>
            <b/>
            <sz val="9"/>
            <color indexed="81"/>
            <rFont val="MS P ゴシック"/>
            <family val="3"/>
            <charset val="128"/>
          </rPr>
          <t>当月の他の公的資金に係る従事時間の合計</t>
        </r>
      </text>
    </comment>
    <comment ref="C11" authorId="0" shapeId="0" xr:uid="{79C841E2-5647-4B23-ABC4-037CB79679F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08919A8-5481-4EA9-84B6-9DB51E33C5FF}">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EAD0810-4159-4AAC-B4C7-DC9D4070086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71566E53-F76B-4735-ACB5-D00C909416B0}">
      <text>
        <r>
          <rPr>
            <b/>
            <sz val="9"/>
            <color indexed="81"/>
            <rFont val="MS P ゴシック"/>
            <family val="3"/>
            <charset val="128"/>
          </rPr>
          <t>【大学・国研等の場合のみ】
人件費算定表の「NEDO従事時間」へ記入</t>
        </r>
      </text>
    </comment>
    <comment ref="Q44" authorId="0" shapeId="0" xr:uid="{7ECBFBB9-F0B2-41AA-AD4F-4020C59A095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0972E0-9487-42C1-B820-ED41618A006F}">
      <text>
        <r>
          <rPr>
            <b/>
            <sz val="9"/>
            <color indexed="81"/>
            <rFont val="MS P ゴシック"/>
            <family val="3"/>
            <charset val="128"/>
          </rPr>
          <t>再委託先等の場合など、NEDO以外の確認を受ける場合は適宜修正してください。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27C6F0-E5AD-4D47-9815-A522FF9AC03C}">
      <text>
        <r>
          <rPr>
            <b/>
            <sz val="9"/>
            <color indexed="81"/>
            <rFont val="MS P ゴシック"/>
            <family val="3"/>
            <charset val="128"/>
          </rPr>
          <t>当月の従事実績の
ありorなし　を選択</t>
        </r>
      </text>
    </comment>
    <comment ref="Q2" authorId="0" shapeId="0" xr:uid="{7EE7C095-863C-4C91-9F96-7E68366C99D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1FCF5D6E-4754-481C-99B3-6BC967B81AC8}">
      <text>
        <r>
          <rPr>
            <b/>
            <sz val="9"/>
            <color indexed="81"/>
            <rFont val="MS P ゴシック"/>
            <family val="3"/>
            <charset val="128"/>
          </rPr>
          <t>再委託先等でなければ記載不要</t>
        </r>
      </text>
    </comment>
    <comment ref="I8" authorId="0" shapeId="0" xr:uid="{778F4656-945C-4E13-B2DB-FDD693B59136}">
      <text>
        <r>
          <rPr>
            <b/>
            <sz val="9"/>
            <color indexed="81"/>
            <rFont val="MS P ゴシック"/>
            <family val="3"/>
            <charset val="128"/>
          </rPr>
          <t>雇用形態を選択</t>
        </r>
      </text>
    </comment>
    <comment ref="I9" authorId="0" shapeId="0" xr:uid="{3D0633CC-8BDA-443F-A682-7700EB9C014A}">
      <text>
        <r>
          <rPr>
            <b/>
            <sz val="9"/>
            <color indexed="81"/>
            <rFont val="MS P ゴシック"/>
            <family val="3"/>
            <charset val="128"/>
          </rPr>
          <t>勤務体系を選択</t>
        </r>
      </text>
    </comment>
    <comment ref="G10" authorId="0" shapeId="0" xr:uid="{FD20FF74-3189-4A6C-8E5A-6D6514EE554B}">
      <text>
        <r>
          <rPr>
            <b/>
            <sz val="9"/>
            <color indexed="81"/>
            <rFont val="MS P ゴシック"/>
            <family val="3"/>
            <charset val="128"/>
          </rPr>
          <t>1日の所定労働時間</t>
        </r>
      </text>
    </comment>
    <comment ref="J10" authorId="0" shapeId="0" xr:uid="{A6A16B15-1090-4BEB-89FE-82A12388274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CE11566-51D0-4D4C-87A6-0085605D4F6A}">
      <text>
        <r>
          <rPr>
            <b/>
            <sz val="9"/>
            <color indexed="81"/>
            <rFont val="MS P ゴシック"/>
            <family val="3"/>
            <charset val="128"/>
          </rPr>
          <t>【裁量、(大学・国研等)裁量の場合】
1日のみなし労働時間
【固定残業代有の場合】
1か月の固定残業時間</t>
        </r>
      </text>
    </comment>
    <comment ref="Q10" authorId="0" shapeId="0" xr:uid="{C0030E44-122C-43F5-A5D5-FEA6EB93CA01}">
      <text>
        <r>
          <rPr>
            <b/>
            <sz val="9"/>
            <color indexed="81"/>
            <rFont val="MS P ゴシック"/>
            <family val="3"/>
            <charset val="128"/>
          </rPr>
          <t>当月の他の公的資金に係る従事時間の合計</t>
        </r>
      </text>
    </comment>
    <comment ref="C11" authorId="0" shapeId="0" xr:uid="{5F60E5B1-D4B5-4F7F-83CD-42DA541881B6}">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CD12A54-A879-4EC5-8983-D087BA0EA86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97C28E17-22AB-46A6-91D3-40F667AB467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CC02D02-74C4-406F-BBA9-D8DFA00DA33C}">
      <text>
        <r>
          <rPr>
            <b/>
            <sz val="9"/>
            <color indexed="81"/>
            <rFont val="MS P ゴシック"/>
            <family val="3"/>
            <charset val="128"/>
          </rPr>
          <t>【大学・国研等の場合のみ】
人件費算定表の「NEDO従事時間」へ記入</t>
        </r>
      </text>
    </comment>
    <comment ref="Q44" authorId="0" shapeId="0" xr:uid="{71574BBB-4A4E-40B4-9407-271863CCCED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51715A4-39CA-461E-B830-659E5ED4C411}">
      <text>
        <r>
          <rPr>
            <b/>
            <sz val="9"/>
            <color indexed="81"/>
            <rFont val="MS P ゴシック"/>
            <family val="3"/>
            <charset val="128"/>
          </rPr>
          <t>再委託先等の場合など、NEDO以外の確認を受ける場合は適宜修正してください。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<sst xmlns="http://schemas.openxmlformats.org/spreadsheetml/2006/main" count="4089" uniqueCount="182">
  <si>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</si>
  <si>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</si>
  <si>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</si>
  <si>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</si>
  <si>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</si>
  <si>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</si>
  <si>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</si>
  <si>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</si>
  <si>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</si>
  <si>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氏名</t>
    <rPh sb="0" eb="2">
      <t>シメイ</t>
    </rPh>
    <phoneticPr fontId="2"/>
  </si>
  <si>
    <t>確認日</t>
    <rPh sb="0" eb="2">
      <t>カクニン</t>
    </rPh>
    <rPh sb="2" eb="3">
      <t>ビ</t>
    </rPh>
    <phoneticPr fontId="2"/>
  </si>
  <si>
    <t>所属</t>
    <rPh sb="0" eb="2">
      <t>ショゾク</t>
    </rPh>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</si>
  <si>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</si>
  <si>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</si>
  <si>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</si>
  <si>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</si>
  <si>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</si>
  <si>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</si>
  <si>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</si>
  <si>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</si>
  <si>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</si>
  <si>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</si>
  <si>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</si>
  <si>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</si>
  <si>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</si>
  <si>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</si>
  <si>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</si>
  <si>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</si>
  <si>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</si>
  <si>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</si>
  <si>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</si>
  <si>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</si>
  <si>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</si>
  <si>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</si>
  <si>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</si>
  <si>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</si>
  <si>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</si>
  <si>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</si>
  <si>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</si>
  <si>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</si>
  <si>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</si>
  <si>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</si>
  <si>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</si>
  <si>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</si>
  <si>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</si>
  <si>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</si>
  <si>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</si>
  <si>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</si>
  <si>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</si>
  <si>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</si>
  <si>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</si>
  <si>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</si>
  <si>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</si>
  <si>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</si>
  <si>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</si>
  <si>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</si>
  <si>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</si>
  <si>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</si>
  <si>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</si>
  <si>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</si>
  <si>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</si>
  <si>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</si>
  <si>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</si>
  <si>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</si>
  <si>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</si>
  <si>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</si>
  <si>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</si>
  <si>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</si>
  <si>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</si>
  <si>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</si>
  <si>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</si>
  <si>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</si>
  <si>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</si>
  <si>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</si>
  <si>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</si>
  <si>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</si>
  <si>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</si>
  <si>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</si>
  <si>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</si>
  <si>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</si>
  <si>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</si>
  <si>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</si>
  <si>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</si>
  <si>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</si>
  <si>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</si>
  <si>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</si>
  <si>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</si>
  <si>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</si>
  <si>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</si>
  <si>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</si>
  <si>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</si>
  <si>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</si>
  <si>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</si>
  <si>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</si>
  <si>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</si>
  <si>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</si>
  <si>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</si>
  <si>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</si>
  <si>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</si>
  <si>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</si>
  <si>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</si>
  <si>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</si>
  <si>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</si>
  <si>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</si>
  <si>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</si>
  <si>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</si>
  <si>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</si>
  <si>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</si>
  <si>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</si>
  <si>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</si>
  <si>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</si>
  <si>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</si>
  <si>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</si>
  <si>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</si>
  <si>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</si>
  <si>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</si>
  <si>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</si>
  <si>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</si>
  <si>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</si>
  <si>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</si>
  <si>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休日または休暇の場合、従事時間および内容は入力できません。</t>
    <rPh sb="0" eb="2">
      <t>キュウジツ</t>
    </rPh>
    <rPh sb="5" eb="7">
      <t>キュウカ</t>
    </rPh>
    <rPh sb="8" eb="10">
      <t>バアイ</t>
    </rPh>
    <rPh sb="11" eb="15">
      <t>ジュウジジカン</t>
    </rPh>
    <rPh sb="18" eb="20">
      <t>ナイヨウ</t>
    </rPh>
    <rPh sb="21" eb="23">
      <t>ニュウリョク</t>
    </rPh>
    <phoneticPr fontId="2"/>
  </si>
  <si>
    <t>*****株式会社</t>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</si>
  <si>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</si>
  <si>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</si>
  <si>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</si>
  <si>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</si>
  <si>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</si>
  <si>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</si>
  <si>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</si>
  <si>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</si>
  <si>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</si>
  <si>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</si>
  <si>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</si>
  <si>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</si>
  <si>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</si>
  <si>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</si>
  <si>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</si>
  <si>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</si>
  <si>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</si>
  <si>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</si>
  <si>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</si>
  <si>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</si>
  <si>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</si>
  <si>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</si>
  <si>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</si>
  <si>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</si>
  <si>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</si>
  <si>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</si>
  <si>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</si>
  <si>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</si>
  <si>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</si>
  <si>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</si>
  <si>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</si>
  <si>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</si>
  <si>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</si>
  <si>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〇〇 〇〇（当該研究員の勤務体系を選択→）</t>
    <phoneticPr fontId="2"/>
  </si>
  <si>
    <t>21.勤務体系：I9</t>
    <rPh sb="3" eb="5">
      <t>キンム</t>
    </rPh>
    <rPh sb="5" eb="7">
      <t>タイケイ</t>
    </rPh>
    <phoneticPr fontId="2"/>
  </si>
  <si>
    <t>“勤務体系”が未入力。</t>
    <rPh sb="1" eb="3">
      <t>キンム</t>
    </rPh>
    <rPh sb="3" eb="5">
      <t>タイケイ</t>
    </rPh>
    <phoneticPr fontId="2"/>
  </si>
  <si>
    <t>出向※2026年度より削除</t>
    <rPh sb="7" eb="9">
      <t>ネンド</t>
    </rPh>
    <rPh sb="11" eb="13">
      <t>サクジョ</t>
    </rPh>
    <phoneticPr fontId="2"/>
  </si>
  <si>
    <t>*****部（当該研究員の雇用形態を選択→）</t>
    <rPh sb="5" eb="6">
      <t>ブ</t>
    </rPh>
    <rPh sb="13" eb="15">
      <t>コヨウ</t>
    </rPh>
    <rPh sb="15" eb="17">
      <t>ケイタイ</t>
    </rPh>
    <phoneticPr fontId="2"/>
  </si>
  <si>
    <t>※当該月にNEDO以外の公的資金に係る業務への従事：</t>
    <rPh sb="1" eb="4">
      <t>トウガイツキ</t>
    </rPh>
    <phoneticPr fontId="2"/>
  </si>
  <si>
    <t>※当該月に下記業務以外のＮＥＤＯ業務従事：</t>
    <rPh sb="1" eb="4">
      <t>トウガイツキ</t>
    </rPh>
    <phoneticPr fontId="2"/>
  </si>
  <si>
    <t>22.雇用形態：I8</t>
    <rPh sb="3" eb="5">
      <t>コヨウ</t>
    </rPh>
    <rPh sb="5" eb="7">
      <t>ケイタイ</t>
    </rPh>
    <phoneticPr fontId="2"/>
  </si>
  <si>
    <t>“雇用形態”が未入力。</t>
    <rPh sb="1" eb="5">
      <t>コヨウケイタイ</t>
    </rPh>
    <phoneticPr fontId="2"/>
  </si>
  <si>
    <t>ＮＥＤＯ</t>
    <phoneticPr fontId="2"/>
  </si>
  <si>
    <t>確認欄</t>
    <rPh sb="0" eb="3">
      <t>カクニンラン</t>
    </rPh>
    <phoneticPr fontId="2"/>
  </si>
  <si>
    <t>２０２６年５月分</t>
    <phoneticPr fontId="2"/>
  </si>
  <si>
    <t>半休・時間休(h/月)</t>
    <rPh sb="0" eb="2">
      <t>ハンキュウ</t>
    </rPh>
    <rPh sb="3" eb="6">
      <t>ジカンキュウ</t>
    </rPh>
    <rPh sb="9" eb="10">
      <t>ツキ</t>
    </rPh>
    <phoneticPr fontId="2"/>
  </si>
  <si>
    <t>従事時間帯</t>
    <rPh sb="0" eb="2">
      <t>ジュウジ</t>
    </rPh>
    <rPh sb="2" eb="4">
      <t>ジカン</t>
    </rPh>
    <rPh sb="4" eb="5">
      <t>タイ</t>
    </rPh>
    <phoneticPr fontId="2"/>
  </si>
  <si>
    <r>
      <t>＊事業者としてコンプライアンス(法令遵守)プログラム等を有する場合にはその責任者が、有しない場合には役員等
　コンプライアンスに関し責任を有する者が、併せて従事内容の確認を行ってください。
＊具体的な研究内容・作業内容について作成頂いた研究者本人にヒアリングさせて頂くことがあります。　　　　</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50" eb="151">
      <t>ネン</t>
    </rPh>
    <rPh sb="152" eb="153">
      <t>ガツ</t>
    </rPh>
    <rPh sb="154" eb="155">
      <t>ニチ</t>
    </rPh>
    <rPh sb="155" eb="156">
      <t>バン</t>
    </rPh>
    <phoneticPr fontId="2"/>
  </si>
  <si>
    <t>２０２６年4月分</t>
    <phoneticPr fontId="2"/>
  </si>
  <si>
    <t>２０２６年６月分</t>
    <phoneticPr fontId="2"/>
  </si>
  <si>
    <t>２０２６年７月分</t>
    <phoneticPr fontId="2"/>
  </si>
  <si>
    <t>２０２６年８月分</t>
    <phoneticPr fontId="2"/>
  </si>
  <si>
    <t>２０２６年９月分</t>
    <phoneticPr fontId="2"/>
  </si>
  <si>
    <t>２０２６年１０月分</t>
    <phoneticPr fontId="2"/>
  </si>
  <si>
    <t>２０２６年１１月分</t>
    <phoneticPr fontId="2"/>
  </si>
  <si>
    <t>２０２６年１２月分</t>
    <phoneticPr fontId="2"/>
  </si>
  <si>
    <t>２０２７年１月分</t>
    <phoneticPr fontId="2"/>
  </si>
  <si>
    <t>２０２７年２月分</t>
    <phoneticPr fontId="2"/>
  </si>
  <si>
    <t>２０２７年３月分</t>
    <phoneticPr fontId="2"/>
  </si>
  <si>
    <t>補助事業従事日誌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</si>
</sst>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 numFmtId="185" formatCode="h:mm;@"/>
  </numFmts>
  <fonts count="79">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9"/>
      <color indexed="8"/>
      <name val="MS P 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7.5"/>
      <color theme="0"/>
      <name val="ＭＳ Ｐゴシック"/>
      <family val="3"/>
      <charset val="128"/>
    </font>
    <font>
      <b/>
      <sz val="7.5"/>
      <color theme="0"/>
      <name val="ＭＳ ゴシック"/>
      <family val="3"/>
      <charset val="128"/>
    </font>
    <font>
      <sz val="7.5"/>
      <name val="ＭＳ Ｐゴシック"/>
      <family val="3"/>
      <charset val="128"/>
    </font>
    <font>
      <sz val="11"/>
      <color theme="1"/>
      <name val="ＭＳ Ｐゴシック"/>
      <family val="3"/>
      <charset val="128"/>
    </font>
    <font>
      <sz val="11"/>
      <color theme="1"/>
      <name val="Arial Narrow"/>
      <family val="2"/>
    </font>
    <font>
      <i/>
      <sz val="9"/>
      <color theme="1"/>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99">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double">
        <color indexed="64"/>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477">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5" fillId="0" borderId="12" xfId="0" applyFont="1" applyBorder="1" applyAlignment="1">
      <alignment horizontal="center" vertical="center" shrinkToFit="1"/>
    </xf>
    <xf numFmtId="38" fontId="11" fillId="0" borderId="15" xfId="1" applyFont="1" applyBorder="1" applyAlignment="1">
      <alignment horizontal="center" vertical="center"/>
    </xf>
    <xf numFmtId="176" fontId="8" fillId="0" borderId="16" xfId="0" applyNumberFormat="1" applyFont="1" applyBorder="1" applyAlignment="1" applyProtection="1">
      <alignment vertical="center" shrinkToFit="1"/>
      <protection locked="0"/>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2" xfId="0" applyNumberFormat="1" applyFont="1" applyFill="1" applyBorder="1" applyAlignment="1">
      <alignment horizontal="center" vertical="center"/>
    </xf>
    <xf numFmtId="176" fontId="8" fillId="5" borderId="26"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2" xfId="0" applyFont="1" applyFill="1" applyBorder="1" applyAlignment="1">
      <alignment horizontal="center" vertical="center" shrinkToFit="1"/>
    </xf>
    <xf numFmtId="180" fontId="19" fillId="0" borderId="0" xfId="0" applyNumberFormat="1" applyFont="1" applyAlignment="1">
      <alignment vertical="center" shrinkToFit="1"/>
    </xf>
    <xf numFmtId="0" fontId="11" fillId="5" borderId="37" xfId="0" applyFont="1" applyFill="1" applyBorder="1" applyAlignment="1">
      <alignment horizontal="center" vertical="center"/>
    </xf>
    <xf numFmtId="0" fontId="11" fillId="0" borderId="20" xfId="0" applyFont="1" applyBorder="1" applyAlignment="1">
      <alignment horizontal="center" vertical="center"/>
    </xf>
    <xf numFmtId="0" fontId="11" fillId="5" borderId="20" xfId="0" applyFont="1" applyFill="1" applyBorder="1" applyAlignment="1">
      <alignment horizontal="center" vertical="center"/>
    </xf>
    <xf numFmtId="0" fontId="11" fillId="0" borderId="24" xfId="0" applyFont="1" applyBorder="1" applyAlignment="1">
      <alignment horizontal="center" vertical="center"/>
    </xf>
    <xf numFmtId="49" fontId="9" fillId="2" borderId="38" xfId="0" applyNumberFormat="1" applyFont="1" applyFill="1" applyBorder="1" applyAlignment="1">
      <alignment horizontal="center" vertical="center" shrinkToFit="1"/>
    </xf>
    <xf numFmtId="176" fontId="8" fillId="0" borderId="39"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46" xfId="0" applyNumberFormat="1" applyFont="1" applyBorder="1" applyAlignment="1" applyProtection="1">
      <alignment vertical="center" shrinkToFit="1"/>
      <protection locked="0"/>
    </xf>
    <xf numFmtId="176" fontId="8" fillId="0" borderId="47" xfId="0" applyNumberFormat="1" applyFont="1" applyBorder="1" applyAlignment="1" applyProtection="1">
      <alignment vertical="center" shrinkToFit="1"/>
      <protection locked="0"/>
    </xf>
    <xf numFmtId="0" fontId="0" fillId="0" borderId="13" xfId="0" applyBorder="1" applyAlignment="1">
      <alignment vertical="center"/>
    </xf>
    <xf numFmtId="0" fontId="15" fillId="4" borderId="53"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4" xfId="0" applyNumberFormat="1" applyFont="1" applyFill="1" applyBorder="1" applyAlignment="1">
      <alignment vertical="center"/>
    </xf>
    <xf numFmtId="177" fontId="0" fillId="0" borderId="56" xfId="0" applyNumberFormat="1" applyBorder="1" applyAlignment="1">
      <alignment vertical="center"/>
    </xf>
    <xf numFmtId="0" fontId="20" fillId="13" borderId="4" xfId="0" applyFont="1" applyFill="1" applyBorder="1" applyAlignment="1">
      <alignment horizontal="center" vertical="center"/>
    </xf>
    <xf numFmtId="4" fontId="26" fillId="3" borderId="56"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5"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58" xfId="0" applyFont="1" applyBorder="1" applyAlignment="1">
      <alignment vertical="center"/>
    </xf>
    <xf numFmtId="0" fontId="3" fillId="0" borderId="60" xfId="0" applyFont="1" applyBorder="1" applyAlignment="1">
      <alignment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1" xfId="0" applyFont="1" applyFill="1" applyBorder="1" applyAlignment="1" applyProtection="1">
      <alignment horizontal="center" vertical="center" shrinkToFit="1"/>
      <protection locked="0"/>
    </xf>
    <xf numFmtId="0" fontId="10" fillId="16" borderId="25" xfId="0" applyFont="1" applyFill="1" applyBorder="1" applyAlignment="1" applyProtection="1">
      <alignment horizontal="center" vertical="center" shrinkToFit="1"/>
      <protection locked="0"/>
    </xf>
    <xf numFmtId="0" fontId="5" fillId="0" borderId="12" xfId="0" applyFont="1" applyBorder="1" applyAlignment="1">
      <alignment horizontal="right" vertical="center" shrinkToFit="1"/>
    </xf>
    <xf numFmtId="0" fontId="1" fillId="0" borderId="13" xfId="0" applyFont="1" applyBorder="1" applyAlignment="1">
      <alignment vertical="center" shrinkToFit="1"/>
    </xf>
    <xf numFmtId="0" fontId="8" fillId="0" borderId="13" xfId="0" applyFont="1" applyBorder="1" applyAlignment="1">
      <alignment vertical="center"/>
    </xf>
    <xf numFmtId="0" fontId="3" fillId="0" borderId="59"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9" fontId="5" fillId="6" borderId="0" xfId="0" applyNumberFormat="1" applyFont="1" applyFill="1" applyAlignment="1">
      <alignment horizontal="right" vertical="center" shrinkToFit="1"/>
    </xf>
    <xf numFmtId="0" fontId="3" fillId="0" borderId="61" xfId="0" applyFont="1" applyBorder="1" applyAlignment="1">
      <alignment horizontal="right" vertical="center"/>
    </xf>
    <xf numFmtId="0" fontId="3" fillId="0" borderId="62" xfId="0" applyFont="1" applyBorder="1" applyAlignment="1">
      <alignment horizontal="left" vertical="center"/>
    </xf>
    <xf numFmtId="0" fontId="3" fillId="0" borderId="62" xfId="0" applyFont="1" applyBorder="1" applyAlignment="1">
      <alignment horizontal="right" vertical="center"/>
    </xf>
    <xf numFmtId="0" fontId="3" fillId="0" borderId="63" xfId="0" applyFont="1" applyBorder="1" applyAlignment="1">
      <alignment horizontal="right" vertical="center"/>
    </xf>
    <xf numFmtId="0" fontId="3" fillId="0" borderId="67"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68"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68"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68" xfId="0" applyNumberFormat="1" applyFont="1" applyBorder="1" applyAlignment="1">
      <alignment vertical="center" shrinkToFit="1"/>
    </xf>
    <xf numFmtId="2" fontId="38" fillId="0" borderId="68" xfId="0" applyNumberFormat="1" applyFont="1" applyBorder="1" applyAlignment="1">
      <alignment vertical="center"/>
    </xf>
    <xf numFmtId="0" fontId="38" fillId="0" borderId="68" xfId="0" applyFont="1" applyBorder="1" applyAlignment="1">
      <alignment vertical="center"/>
    </xf>
    <xf numFmtId="0" fontId="5" fillId="0" borderId="0" xfId="0" applyFont="1" applyAlignment="1">
      <alignment horizontal="left" vertical="center"/>
    </xf>
    <xf numFmtId="0" fontId="3" fillId="0" borderId="67" xfId="0" applyFont="1" applyBorder="1" applyAlignment="1">
      <alignment vertical="center"/>
    </xf>
    <xf numFmtId="176" fontId="35" fillId="0" borderId="0" xfId="0" applyNumberFormat="1" applyFont="1" applyAlignment="1">
      <alignment horizontal="center" vertical="center"/>
    </xf>
    <xf numFmtId="0" fontId="3" fillId="0" borderId="64" xfId="0" applyFont="1" applyBorder="1" applyAlignment="1">
      <alignment horizontal="right" vertical="center"/>
    </xf>
    <xf numFmtId="0" fontId="3" fillId="0" borderId="65" xfId="0" applyFont="1" applyBorder="1" applyAlignment="1">
      <alignment horizontal="right" vertical="center"/>
    </xf>
    <xf numFmtId="0" fontId="3" fillId="0" borderId="66" xfId="0" applyFont="1" applyBorder="1" applyAlignment="1">
      <alignment horizontal="right" vertical="center"/>
    </xf>
    <xf numFmtId="183" fontId="41" fillId="0" borderId="68" xfId="0" applyNumberFormat="1" applyFont="1" applyBorder="1" applyAlignment="1">
      <alignment horizontal="righ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2"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69" xfId="0" applyFont="1" applyBorder="1" applyAlignment="1">
      <alignment horizontal="center"/>
    </xf>
    <xf numFmtId="0" fontId="9" fillId="0" borderId="70" xfId="0" applyFont="1" applyBorder="1" applyAlignment="1">
      <alignment horizontal="center"/>
    </xf>
    <xf numFmtId="0" fontId="9" fillId="0" borderId="71" xfId="0" applyFont="1" applyBorder="1" applyAlignment="1">
      <alignment horizontal="center"/>
    </xf>
    <xf numFmtId="0" fontId="9" fillId="0" borderId="72" xfId="0" applyFont="1" applyBorder="1" applyAlignment="1">
      <alignment horizontal="center"/>
    </xf>
    <xf numFmtId="0" fontId="9" fillId="0" borderId="73" xfId="0" applyFont="1" applyBorder="1" applyAlignment="1">
      <alignment horizontal="center"/>
    </xf>
    <xf numFmtId="0" fontId="9" fillId="0" borderId="15" xfId="0" applyFont="1" applyBorder="1" applyAlignment="1">
      <alignment horizontal="left"/>
    </xf>
    <xf numFmtId="0" fontId="9" fillId="0" borderId="75" xfId="0" applyFont="1" applyBorder="1" applyAlignment="1">
      <alignment horizontal="left"/>
    </xf>
    <xf numFmtId="0" fontId="9" fillId="0" borderId="76" xfId="0" applyFont="1" applyBorder="1" applyAlignment="1">
      <alignment horizontal="left"/>
    </xf>
    <xf numFmtId="0" fontId="9" fillId="0" borderId="74" xfId="0" applyFont="1" applyBorder="1" applyAlignment="1">
      <alignment horizontal="left"/>
    </xf>
    <xf numFmtId="0" fontId="9" fillId="0" borderId="77" xfId="0" applyFont="1" applyBorder="1" applyAlignment="1">
      <alignment horizontal="left"/>
    </xf>
    <xf numFmtId="49" fontId="9" fillId="0" borderId="77" xfId="0" applyNumberFormat="1" applyFont="1" applyBorder="1" applyAlignment="1">
      <alignment horizontal="left"/>
    </xf>
    <xf numFmtId="0" fontId="9" fillId="0" borderId="15" xfId="0" applyFont="1" applyBorder="1" applyAlignment="1">
      <alignment horizontal="center"/>
    </xf>
    <xf numFmtId="0" fontId="9" fillId="0" borderId="74" xfId="0" applyFont="1" applyBorder="1" applyAlignment="1">
      <alignment horizontal="center"/>
    </xf>
    <xf numFmtId="0" fontId="9" fillId="0" borderId="75"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2" xfId="0" applyFont="1" applyBorder="1" applyAlignment="1">
      <alignment horizontal="center"/>
    </xf>
    <xf numFmtId="0" fontId="9" fillId="0" borderId="83" xfId="0" applyFont="1" applyBorder="1" applyAlignment="1">
      <alignment horizontal="center"/>
    </xf>
    <xf numFmtId="49" fontId="3" fillId="6" borderId="48" xfId="0" applyNumberFormat="1" applyFont="1" applyFill="1" applyBorder="1" applyAlignment="1">
      <alignment vertical="center"/>
    </xf>
    <xf numFmtId="0" fontId="3" fillId="6" borderId="35" xfId="0" applyFont="1" applyFill="1" applyBorder="1" applyAlignment="1">
      <alignment horizontal="center" vertical="center" shrinkToFit="1"/>
    </xf>
    <xf numFmtId="49" fontId="3" fillId="6" borderId="12" xfId="0" applyNumberFormat="1" applyFont="1" applyFill="1" applyBorder="1" applyAlignment="1">
      <alignment vertical="center"/>
    </xf>
    <xf numFmtId="0" fontId="3" fillId="6" borderId="13" xfId="0" applyFont="1" applyFill="1" applyBorder="1" applyAlignment="1">
      <alignment horizontal="center" vertical="center" shrinkToFit="1"/>
    </xf>
    <xf numFmtId="0" fontId="3" fillId="6" borderId="12"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84"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6" fillId="0" borderId="0" xfId="0" applyFont="1" applyAlignment="1">
      <alignment horizontal="centerContinuous" vertical="center"/>
    </xf>
    <xf numFmtId="177" fontId="34" fillId="0" borderId="0" xfId="0" applyNumberFormat="1" applyFont="1" applyAlignment="1">
      <alignment vertical="center"/>
    </xf>
    <xf numFmtId="183" fontId="48" fillId="0" borderId="68" xfId="0" applyNumberFormat="1" applyFont="1" applyBorder="1" applyAlignment="1">
      <alignment horizontal="right" vertical="center"/>
    </xf>
    <xf numFmtId="183" fontId="49" fillId="0" borderId="68"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0" fontId="57" fillId="0" borderId="0" xfId="0" applyFont="1" applyAlignment="1">
      <alignment vertical="center"/>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56" fillId="0" borderId="62" xfId="0" applyFont="1" applyBorder="1" applyAlignment="1">
      <alignment horizontal="left" vertical="center"/>
    </xf>
    <xf numFmtId="49" fontId="56" fillId="0" borderId="62" xfId="0" applyNumberFormat="1" applyFont="1" applyBorder="1" applyAlignment="1">
      <alignment horizontal="left" vertical="center" shrinkToFit="1"/>
    </xf>
    <xf numFmtId="176" fontId="56" fillId="0" borderId="62" xfId="0" applyNumberFormat="1" applyFont="1" applyBorder="1" applyAlignment="1">
      <alignment vertical="center" shrinkToFit="1"/>
    </xf>
    <xf numFmtId="49" fontId="56" fillId="0" borderId="62"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69" fillId="0" borderId="68"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3" fillId="0" borderId="0" xfId="0" applyNumberFormat="1" applyFont="1" applyAlignment="1">
      <alignment vertical="center"/>
    </xf>
    <xf numFmtId="49" fontId="56" fillId="0" borderId="0" xfId="0" applyNumberFormat="1" applyFont="1" applyAlignment="1">
      <alignment horizontal="center" vertical="center" shrinkToFit="1"/>
    </xf>
    <xf numFmtId="181" fontId="56" fillId="0" borderId="0" xfId="0" applyNumberFormat="1" applyFont="1" applyAlignment="1">
      <alignment horizontal="center" vertical="center" shrinkToFit="1"/>
    </xf>
    <xf numFmtId="176" fontId="53" fillId="0" borderId="0" xfId="0" applyNumberFormat="1" applyFont="1" applyAlignment="1">
      <alignment horizontal="left" vertical="center"/>
    </xf>
    <xf numFmtId="0" fontId="56" fillId="0" borderId="0" xfId="0" applyFont="1" applyAlignment="1">
      <alignment vertical="center" wrapText="1"/>
    </xf>
    <xf numFmtId="176" fontId="53" fillId="0" borderId="0" xfId="0" applyNumberFormat="1" applyFont="1" applyAlignment="1">
      <alignment horizontal="center" vertical="center"/>
    </xf>
    <xf numFmtId="0" fontId="56" fillId="0" borderId="0" xfId="0" applyFont="1" applyAlignment="1">
      <alignment horizontal="left" vertical="center"/>
    </xf>
    <xf numFmtId="176" fontId="56" fillId="0" borderId="0" xfId="0" applyNumberFormat="1" applyFont="1" applyAlignment="1">
      <alignment horizontal="center" vertical="center"/>
    </xf>
    <xf numFmtId="0" fontId="53" fillId="0" borderId="0" xfId="0" applyFont="1" applyAlignment="1">
      <alignment horizontal="center" vertical="center"/>
    </xf>
    <xf numFmtId="176" fontId="56" fillId="0" borderId="0" xfId="0" applyNumberFormat="1" applyFont="1" applyAlignment="1">
      <alignment vertical="center"/>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63" fillId="0" borderId="0" xfId="0" applyNumberFormat="1" applyFont="1" applyAlignment="1">
      <alignment horizontal="center" vertical="center" shrinkToFit="1"/>
    </xf>
    <xf numFmtId="2" fontId="56" fillId="0" borderId="0" xfId="0" applyNumberFormat="1" applyFont="1" applyAlignment="1">
      <alignment vertical="center"/>
    </xf>
    <xf numFmtId="2" fontId="53" fillId="0" borderId="0" xfId="0" applyNumberFormat="1" applyFont="1" applyAlignment="1">
      <alignment horizontal="center" vertical="center"/>
    </xf>
    <xf numFmtId="49" fontId="63" fillId="0" borderId="0" xfId="0" applyNumberFormat="1" applyFont="1" applyAlignment="1">
      <alignment horizontal="center" vertical="center" shrinkToFit="1"/>
    </xf>
    <xf numFmtId="49" fontId="56" fillId="0" borderId="0" xfId="0" applyNumberFormat="1" applyFont="1" applyAlignment="1">
      <alignment vertical="center"/>
    </xf>
    <xf numFmtId="176" fontId="56" fillId="0" borderId="0" xfId="0" applyNumberFormat="1" applyFont="1" applyAlignment="1">
      <alignment vertical="center" shrinkToFit="1"/>
    </xf>
    <xf numFmtId="0" fontId="56" fillId="0" borderId="0" xfId="0" applyFont="1" applyAlignment="1">
      <alignment vertical="center" shrinkToFit="1"/>
    </xf>
    <xf numFmtId="183" fontId="56" fillId="0" borderId="0" xfId="0" applyNumberFormat="1" applyFont="1" applyAlignment="1">
      <alignment vertical="center"/>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0" fontId="56" fillId="0" borderId="0" xfId="0" applyFont="1" applyAlignment="1">
      <alignment vertical="center"/>
    </xf>
    <xf numFmtId="0" fontId="56" fillId="0" borderId="0" xfId="0" applyFont="1" applyAlignment="1">
      <alignment horizontal="center" vertical="center"/>
    </xf>
    <xf numFmtId="176" fontId="56" fillId="0" borderId="0" xfId="0" applyNumberFormat="1" applyFont="1" applyAlignment="1">
      <alignment horizontal="center" vertical="center" shrinkToFit="1"/>
    </xf>
    <xf numFmtId="176" fontId="53" fillId="0" borderId="0" xfId="0" applyNumberFormat="1" applyFont="1" applyAlignment="1">
      <alignment horizontal="right" vertical="center"/>
    </xf>
    <xf numFmtId="176" fontId="56" fillId="0" borderId="0" xfId="0" applyNumberFormat="1" applyFont="1" applyAlignment="1">
      <alignment horizontal="right" vertical="center"/>
    </xf>
    <xf numFmtId="49" fontId="56" fillId="0" borderId="0" xfId="0" applyNumberFormat="1" applyFont="1" applyAlignment="1">
      <alignment horizontal="righ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vertical="center"/>
    </xf>
    <xf numFmtId="181" fontId="56" fillId="0" borderId="0" xfId="0" applyNumberFormat="1" applyFont="1" applyAlignment="1">
      <alignment horizontal="center" vertical="center"/>
    </xf>
    <xf numFmtId="181" fontId="63"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6" fillId="0" borderId="0" xfId="0" applyNumberFormat="1" applyFont="1" applyAlignment="1">
      <alignment horizontal="center" vertical="center"/>
    </xf>
    <xf numFmtId="49" fontId="63" fillId="0" borderId="0" xfId="0" applyNumberFormat="1" applyFont="1" applyAlignment="1">
      <alignment horizontal="left" vertical="center" shrinkToFit="1"/>
    </xf>
    <xf numFmtId="49" fontId="53" fillId="0" borderId="0" xfId="0" applyNumberFormat="1" applyFont="1" applyAlignment="1">
      <alignment horizontal="center" vertical="center"/>
    </xf>
    <xf numFmtId="49" fontId="63" fillId="0" borderId="0" xfId="0" applyNumberFormat="1" applyFont="1" applyAlignment="1">
      <alignment horizontal="center" vertical="center"/>
    </xf>
    <xf numFmtId="0" fontId="63" fillId="0" borderId="0" xfId="0" applyFont="1" applyAlignment="1">
      <alignment horizontal="center" vertical="center"/>
    </xf>
    <xf numFmtId="183" fontId="54" fillId="0" borderId="0" xfId="0" applyNumberFormat="1" applyFont="1" applyAlignment="1">
      <alignment vertical="center"/>
    </xf>
    <xf numFmtId="0" fontId="53" fillId="0" borderId="0" xfId="0" applyFont="1" applyAlignment="1">
      <alignment horizontal="centerContinuous"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57" fillId="0" borderId="0" xfId="0" applyFont="1" applyAlignment="1">
      <alignment horizontal="right" vertical="center"/>
    </xf>
    <xf numFmtId="49" fontId="56" fillId="0" borderId="0" xfId="0" applyNumberFormat="1" applyFont="1" applyAlignment="1">
      <alignment vertical="center" textRotation="90"/>
    </xf>
    <xf numFmtId="49" fontId="54" fillId="0" borderId="0" xfId="0" applyNumberFormat="1" applyFont="1" applyAlignment="1">
      <alignment horizontal="left" vertical="center"/>
    </xf>
    <xf numFmtId="49" fontId="65" fillId="0" borderId="0" xfId="0" applyNumberFormat="1" applyFont="1" applyAlignment="1">
      <alignment vertical="center"/>
    </xf>
    <xf numFmtId="49" fontId="63" fillId="0" borderId="0" xfId="0" applyNumberFormat="1" applyFont="1" applyAlignment="1">
      <alignment horizontal="right" vertical="center"/>
    </xf>
    <xf numFmtId="0" fontId="63" fillId="0" borderId="0" xfId="0" applyFont="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76" fontId="63" fillId="0" borderId="0" xfId="0" applyNumberFormat="1" applyFont="1" applyAlignment="1">
      <alignment horizontal="center" vertical="center"/>
    </xf>
    <xf numFmtId="0" fontId="56" fillId="0" borderId="0" xfId="0" applyFont="1" applyAlignment="1">
      <alignment horizontal="right" vertical="center"/>
    </xf>
    <xf numFmtId="180" fontId="57" fillId="0" borderId="0" xfId="0" applyNumberFormat="1" applyFont="1" applyAlignment="1">
      <alignment horizontal="center" vertical="center"/>
    </xf>
    <xf numFmtId="49" fontId="56" fillId="0" borderId="0" xfId="0" applyNumberFormat="1" applyFont="1" applyAlignment="1">
      <alignment horizontal="left" vertical="center" shrinkToFit="1"/>
    </xf>
    <xf numFmtId="176" fontId="56" fillId="0" borderId="0" xfId="0" applyNumberFormat="1" applyFont="1" applyAlignment="1">
      <alignment horizontal="left" vertical="center"/>
    </xf>
    <xf numFmtId="180" fontId="56" fillId="0" borderId="0" xfId="0" applyNumberFormat="1" applyFont="1" applyAlignment="1">
      <alignment horizontal="right" vertical="center" shrinkToFit="1"/>
    </xf>
    <xf numFmtId="177" fontId="56" fillId="0" borderId="0" xfId="0" applyNumberFormat="1" applyFont="1" applyAlignment="1">
      <alignment horizontal="center" vertical="center" shrinkToFit="1"/>
    </xf>
    <xf numFmtId="181" fontId="66" fillId="0" borderId="0" xfId="0" applyNumberFormat="1" applyFont="1" applyAlignment="1">
      <alignment vertical="center"/>
    </xf>
    <xf numFmtId="181" fontId="56" fillId="0" borderId="0" xfId="0" applyNumberFormat="1" applyFont="1" applyAlignment="1">
      <alignment horizontal="right" vertical="center"/>
    </xf>
    <xf numFmtId="181" fontId="58" fillId="0" borderId="0" xfId="0" applyNumberFormat="1" applyFont="1" applyAlignment="1">
      <alignment horizontal="right" vertical="center"/>
    </xf>
    <xf numFmtId="0" fontId="53" fillId="0" borderId="0" xfId="0" applyFont="1" applyAlignment="1">
      <alignment vertical="center"/>
    </xf>
    <xf numFmtId="0" fontId="53" fillId="0" borderId="0" xfId="0" applyFont="1" applyAlignment="1">
      <alignment horizontal="left" vertical="center"/>
    </xf>
    <xf numFmtId="181" fontId="56" fillId="0" borderId="0" xfId="0" applyNumberFormat="1" applyFont="1" applyAlignment="1">
      <alignment horizontal="left" vertical="center" shrinkToFit="1"/>
    </xf>
    <xf numFmtId="49" fontId="56" fillId="0" borderId="62" xfId="0" applyNumberFormat="1" applyFont="1" applyBorder="1" applyAlignment="1">
      <alignment horizontal="center" vertical="center"/>
    </xf>
    <xf numFmtId="49" fontId="61" fillId="0" borderId="62" xfId="0" applyNumberFormat="1" applyFont="1" applyBorder="1" applyAlignment="1">
      <alignment vertical="center" shrinkToFit="1"/>
    </xf>
    <xf numFmtId="49" fontId="61" fillId="0" borderId="0" xfId="0" applyNumberFormat="1" applyFont="1" applyAlignment="1">
      <alignment vertical="center" shrinkToFit="1"/>
    </xf>
    <xf numFmtId="0" fontId="62" fillId="0" borderId="0" xfId="0" applyFont="1" applyAlignment="1">
      <alignment horizontal="right" vertical="center" shrinkToFit="1"/>
    </xf>
    <xf numFmtId="177" fontId="64" fillId="0" borderId="0" xfId="0" applyNumberFormat="1" applyFont="1" applyAlignment="1">
      <alignment horizontal="center" vertical="center" shrinkToFit="1"/>
    </xf>
    <xf numFmtId="0" fontId="61" fillId="0" borderId="0" xfId="0" applyFont="1" applyAlignment="1">
      <alignment vertical="center"/>
    </xf>
    <xf numFmtId="177" fontId="64" fillId="0" borderId="0" xfId="0" applyNumberFormat="1" applyFont="1" applyAlignment="1">
      <alignment horizontal="center" vertical="center"/>
    </xf>
    <xf numFmtId="177" fontId="61" fillId="0" borderId="0" xfId="0" applyNumberFormat="1" applyFont="1" applyAlignment="1">
      <alignment horizontal="center" vertical="center"/>
    </xf>
    <xf numFmtId="49" fontId="61" fillId="0" borderId="0" xfId="0" applyNumberFormat="1" applyFont="1" applyAlignment="1">
      <alignment vertical="center"/>
    </xf>
    <xf numFmtId="0" fontId="3" fillId="0" borderId="0" xfId="0" applyFont="1" applyAlignment="1" applyProtection="1">
      <alignment vertical="center"/>
      <protection locked="0"/>
    </xf>
    <xf numFmtId="49" fontId="3" fillId="0" borderId="12" xfId="0" applyNumberFormat="1" applyFont="1" applyBorder="1" applyAlignment="1">
      <alignment vertical="center"/>
    </xf>
    <xf numFmtId="176" fontId="36" fillId="0" borderId="5" xfId="0" applyNumberFormat="1" applyFont="1" applyBorder="1" applyAlignment="1" applyProtection="1">
      <alignment vertical="center" shrinkToFit="1"/>
      <protection locked="0"/>
    </xf>
    <xf numFmtId="176" fontId="36" fillId="0" borderId="4" xfId="0" applyNumberFormat="1" applyFont="1" applyBorder="1" applyAlignment="1" applyProtection="1">
      <alignment vertical="center" shrinkToFit="1"/>
      <protection locked="0"/>
    </xf>
    <xf numFmtId="49" fontId="5" fillId="0" borderId="2" xfId="0" applyNumberFormat="1" applyFont="1" applyBorder="1" applyAlignment="1">
      <alignment horizontal="right" vertical="center"/>
    </xf>
    <xf numFmtId="49" fontId="40" fillId="0" borderId="3" xfId="0" applyNumberFormat="1" applyFont="1" applyBorder="1" applyAlignment="1">
      <alignment vertical="center"/>
    </xf>
    <xf numFmtId="185" fontId="23" fillId="6" borderId="4" xfId="0" applyNumberFormat="1" applyFont="1" applyFill="1" applyBorder="1" applyAlignment="1" applyProtection="1">
      <alignment vertical="center" shrinkToFit="1"/>
      <protection locked="0"/>
    </xf>
    <xf numFmtId="176" fontId="12" fillId="3" borderId="86" xfId="0" applyNumberFormat="1" applyFont="1" applyFill="1" applyBorder="1" applyAlignment="1">
      <alignment horizontal="right" vertical="center" shrinkToFit="1"/>
    </xf>
    <xf numFmtId="176" fontId="14" fillId="3" borderId="85" xfId="0" applyNumberFormat="1" applyFont="1" applyFill="1" applyBorder="1" applyAlignment="1">
      <alignment horizontal="right" vertical="center" shrinkToFit="1"/>
    </xf>
    <xf numFmtId="49" fontId="40" fillId="6" borderId="0" xfId="0" applyNumberFormat="1" applyFont="1" applyFill="1" applyAlignment="1">
      <alignment vertical="center"/>
    </xf>
    <xf numFmtId="0" fontId="76" fillId="6" borderId="0" xfId="0" applyFont="1" applyFill="1" applyAlignment="1">
      <alignment vertical="center"/>
    </xf>
    <xf numFmtId="49" fontId="40" fillId="0" borderId="0" xfId="0" applyNumberFormat="1" applyFont="1" applyAlignment="1">
      <alignment vertical="center" shrinkToFit="1"/>
    </xf>
    <xf numFmtId="49" fontId="40" fillId="0" borderId="0" xfId="0" applyNumberFormat="1" applyFont="1" applyAlignment="1">
      <alignment horizontal="right" vertical="center" shrinkToFit="1"/>
    </xf>
    <xf numFmtId="2" fontId="33" fillId="0" borderId="0" xfId="0" applyNumberFormat="1" applyFont="1" applyAlignment="1">
      <alignment horizontal="center" vertical="center"/>
    </xf>
    <xf numFmtId="49" fontId="40" fillId="0" borderId="0" xfId="0" applyNumberFormat="1" applyFont="1" applyAlignment="1">
      <alignment vertical="center"/>
    </xf>
    <xf numFmtId="49" fontId="40" fillId="0" borderId="0" xfId="0" applyNumberFormat="1" applyFont="1" applyAlignment="1">
      <alignment horizontal="center" vertical="center" shrinkToFit="1"/>
    </xf>
    <xf numFmtId="0" fontId="40" fillId="0" borderId="0" xfId="0" applyFont="1" applyAlignment="1" applyProtection="1">
      <alignment vertical="center"/>
      <protection locked="0"/>
    </xf>
    <xf numFmtId="176" fontId="40" fillId="0" borderId="0" xfId="0" applyNumberFormat="1" applyFont="1" applyAlignment="1">
      <alignment vertical="center" shrinkToFit="1"/>
    </xf>
    <xf numFmtId="49" fontId="77" fillId="0" borderId="0" xfId="0" applyNumberFormat="1" applyFont="1" applyAlignment="1">
      <alignment vertical="center" shrinkToFit="1"/>
    </xf>
    <xf numFmtId="0" fontId="56" fillId="0" borderId="0" xfId="0" applyFont="1" applyAlignment="1" applyProtection="1">
      <alignment vertical="center"/>
      <protection locked="0"/>
    </xf>
    <xf numFmtId="2" fontId="54" fillId="0" borderId="0" xfId="0" applyNumberFormat="1" applyFont="1" applyAlignment="1">
      <alignment horizontal="center" vertical="center"/>
    </xf>
    <xf numFmtId="0" fontId="3" fillId="0" borderId="57" xfId="0" applyFont="1" applyBorder="1" applyAlignment="1">
      <alignment horizontal="center" vertical="top"/>
    </xf>
    <xf numFmtId="0" fontId="3" fillId="0" borderId="0" xfId="0" applyFont="1" applyAlignment="1">
      <alignment vertical="top"/>
    </xf>
    <xf numFmtId="176" fontId="3" fillId="0" borderId="0" xfId="0" applyNumberFormat="1" applyFont="1" applyAlignment="1">
      <alignment vertical="top"/>
    </xf>
    <xf numFmtId="0" fontId="3" fillId="0" borderId="0" xfId="0" applyFont="1" applyAlignment="1">
      <alignment vertical="top" shrinkToFit="1"/>
    </xf>
    <xf numFmtId="49" fontId="3" fillId="0" borderId="0" xfId="0" applyNumberFormat="1" applyFont="1" applyAlignment="1">
      <alignment vertical="top" shrinkToFit="1"/>
    </xf>
    <xf numFmtId="49" fontId="56" fillId="0" borderId="0" xfId="0" applyNumberFormat="1" applyFont="1" applyAlignment="1">
      <alignment vertical="top" shrinkToFit="1"/>
    </xf>
    <xf numFmtId="49" fontId="40" fillId="0" borderId="0" xfId="0" applyNumberFormat="1" applyFont="1" applyAlignment="1">
      <alignment vertical="top" shrinkToFit="1"/>
    </xf>
    <xf numFmtId="0" fontId="10" fillId="0" borderId="0" xfId="0" applyFont="1" applyAlignment="1">
      <alignment vertical="top" wrapText="1"/>
    </xf>
    <xf numFmtId="0" fontId="10" fillId="16" borderId="87" xfId="0" applyFont="1" applyFill="1" applyBorder="1" applyAlignment="1" applyProtection="1">
      <alignment horizontal="center" vertical="center" shrinkToFit="1"/>
      <protection locked="0"/>
    </xf>
    <xf numFmtId="0" fontId="10" fillId="16" borderId="88" xfId="0" applyFont="1" applyFill="1" applyBorder="1" applyAlignment="1" applyProtection="1">
      <alignment horizontal="center" vertical="center" shrinkToFit="1"/>
      <protection locked="0"/>
    </xf>
    <xf numFmtId="0" fontId="76" fillId="0" borderId="0" xfId="0" applyFont="1" applyAlignment="1">
      <alignment horizontal="center"/>
    </xf>
    <xf numFmtId="49" fontId="6" fillId="0" borderId="1" xfId="0" applyNumberFormat="1" applyFont="1" applyBorder="1" applyAlignment="1" applyProtection="1">
      <alignment horizontal="center" vertical="center"/>
      <protection locked="0"/>
    </xf>
    <xf numFmtId="0" fontId="0" fillId="0" borderId="35"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49" fontId="19" fillId="0" borderId="0" xfId="0" applyNumberFormat="1" applyFont="1" applyAlignment="1" applyProtection="1">
      <alignment horizontal="center" vertical="top" wrapText="1"/>
      <protection locked="0"/>
    </xf>
    <xf numFmtId="49" fontId="8" fillId="0" borderId="27" xfId="0" applyNumberFormat="1" applyFont="1" applyBorder="1" applyAlignment="1" applyProtection="1">
      <alignment vertical="center" shrinkToFit="1"/>
      <protection locked="0"/>
    </xf>
    <xf numFmtId="0" fontId="0" fillId="0" borderId="27" xfId="0" applyBorder="1" applyAlignment="1" applyProtection="1">
      <alignment vertical="center" shrinkToFit="1"/>
      <protection locked="0"/>
    </xf>
    <xf numFmtId="0" fontId="5" fillId="0" borderId="0" xfId="0" applyFont="1" applyAlignment="1">
      <alignment horizontal="right" vertical="center" shrinkToFit="1"/>
    </xf>
    <xf numFmtId="0" fontId="0" fillId="0" borderId="0" xfId="0" applyAlignment="1">
      <alignment horizontal="right" vertical="center" shrinkToFit="1"/>
    </xf>
    <xf numFmtId="0" fontId="9" fillId="0" borderId="12" xfId="0" applyFont="1" applyBorder="1" applyAlignment="1">
      <alignment horizontal="center" wrapText="1" shrinkToFit="1"/>
    </xf>
    <xf numFmtId="0" fontId="0" fillId="0" borderId="3" xfId="0" applyBorder="1" applyAlignment="1">
      <alignment wrapText="1"/>
    </xf>
    <xf numFmtId="49" fontId="8" fillId="0" borderId="2" xfId="0" applyNumberFormat="1" applyFont="1" applyBorder="1" applyAlignment="1" applyProtection="1">
      <alignment vertical="center" shrinkToFit="1"/>
      <protection locked="0"/>
    </xf>
    <xf numFmtId="49" fontId="73" fillId="6" borderId="2" xfId="0" applyNumberFormat="1" applyFont="1" applyFill="1" applyBorder="1" applyAlignment="1" applyProtection="1">
      <alignment horizontal="center" vertical="center" wrapText="1"/>
      <protection locked="0"/>
    </xf>
    <xf numFmtId="0" fontId="73" fillId="6" borderId="2" xfId="0" applyFont="1" applyFill="1" applyBorder="1" applyAlignment="1" applyProtection="1">
      <alignment vertical="center" wrapText="1"/>
      <protection locked="0"/>
    </xf>
    <xf numFmtId="0" fontId="0" fillId="0" borderId="2" xfId="0" applyBorder="1" applyAlignment="1" applyProtection="1">
      <alignment vertical="center" shrinkToFi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0" fontId="75" fillId="0" borderId="55" xfId="0" applyFont="1" applyBorder="1" applyAlignment="1">
      <alignment horizontal="right" vertical="center" wrapText="1"/>
    </xf>
    <xf numFmtId="0" fontId="21" fillId="0" borderId="0" xfId="0" applyFont="1" applyAlignment="1">
      <alignment horizontal="center" vertical="top" wrapText="1"/>
    </xf>
    <xf numFmtId="49" fontId="7" fillId="0" borderId="12"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2" xfId="0" applyFont="1" applyBorder="1" applyAlignment="1">
      <alignment horizontal="right" vertical="center" shrinkToFit="1"/>
    </xf>
    <xf numFmtId="22" fontId="3" fillId="6" borderId="12"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1" xfId="0" applyNumberFormat="1" applyFont="1" applyBorder="1" applyAlignment="1" applyProtection="1">
      <alignment horizontal="center" vertical="center" shrinkToFit="1"/>
      <protection locked="0"/>
    </xf>
    <xf numFmtId="49" fontId="4" fillId="0" borderId="32" xfId="0" applyNumberFormat="1" applyFont="1" applyBorder="1" applyAlignment="1" applyProtection="1">
      <alignment horizontal="center" vertical="center" shrinkToFit="1"/>
      <protection locked="0"/>
    </xf>
    <xf numFmtId="49" fontId="5" fillId="0" borderId="0" xfId="0" applyNumberFormat="1" applyFont="1" applyAlignment="1">
      <alignment horizontal="right" vertical="center" shrinkToFit="1"/>
    </xf>
    <xf numFmtId="49" fontId="5" fillId="2" borderId="42" xfId="0" applyNumberFormat="1" applyFont="1" applyFill="1" applyBorder="1" applyAlignment="1">
      <alignment horizontal="center" vertical="center" wrapText="1" shrinkToFit="1"/>
    </xf>
    <xf numFmtId="49" fontId="5" fillId="2" borderId="33" xfId="0" applyNumberFormat="1" applyFont="1" applyFill="1" applyBorder="1" applyAlignment="1">
      <alignment horizontal="center" vertical="center" wrapText="1" shrinkToFit="1"/>
    </xf>
    <xf numFmtId="49" fontId="5" fillId="2" borderId="43"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22" fillId="15" borderId="40" xfId="0" applyNumberFormat="1" applyFont="1" applyFill="1" applyBorder="1" applyAlignment="1">
      <alignment horizontal="center" vertical="center" wrapText="1" shrinkToFit="1"/>
    </xf>
    <xf numFmtId="49" fontId="22" fillId="15" borderId="34" xfId="0" applyNumberFormat="1" applyFont="1" applyFill="1" applyBorder="1" applyAlignment="1">
      <alignment horizontal="center" vertical="center" wrapText="1" shrinkToFit="1"/>
    </xf>
    <xf numFmtId="49" fontId="17" fillId="0" borderId="32" xfId="0" applyNumberFormat="1" applyFont="1" applyBorder="1" applyAlignment="1" applyProtection="1">
      <alignment horizontal="center" vertical="center" shrinkToFit="1"/>
      <protection locked="0"/>
    </xf>
    <xf numFmtId="0" fontId="18" fillId="0" borderId="32"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13" fillId="0" borderId="95" xfId="0" applyNumberFormat="1" applyFont="1" applyBorder="1" applyAlignment="1" applyProtection="1">
      <alignment vertical="top" wrapText="1"/>
      <protection locked="0"/>
    </xf>
    <xf numFmtId="49" fontId="13" fillId="0" borderId="96" xfId="0" applyNumberFormat="1" applyFont="1" applyBorder="1" applyAlignment="1" applyProtection="1">
      <alignment vertical="top" wrapText="1"/>
      <protection locked="0"/>
    </xf>
    <xf numFmtId="49" fontId="13" fillId="0" borderId="97" xfId="0" applyNumberFormat="1" applyFont="1" applyBorder="1" applyAlignment="1" applyProtection="1">
      <alignment vertical="top" wrapText="1"/>
      <protection locked="0"/>
    </xf>
    <xf numFmtId="49" fontId="13" fillId="0" borderId="92" xfId="0" applyNumberFormat="1" applyFont="1" applyBorder="1" applyAlignment="1" applyProtection="1">
      <alignment vertical="top" wrapText="1"/>
      <protection locked="0"/>
    </xf>
    <xf numFmtId="49" fontId="13" fillId="0" borderId="0" xfId="0" applyNumberFormat="1" applyFont="1" applyAlignment="1" applyProtection="1">
      <alignment vertical="top" wrapText="1"/>
      <protection locked="0"/>
    </xf>
    <xf numFmtId="49" fontId="13" fillId="0" borderId="13" xfId="0" applyNumberFormat="1" applyFont="1" applyBorder="1" applyAlignment="1" applyProtection="1">
      <alignment vertical="top" wrapText="1"/>
      <protection locked="0"/>
    </xf>
    <xf numFmtId="49" fontId="13" fillId="0" borderId="98" xfId="0" applyNumberFormat="1" applyFont="1" applyBorder="1" applyAlignment="1" applyProtection="1">
      <alignment vertical="top" wrapText="1"/>
      <protection locked="0"/>
    </xf>
    <xf numFmtId="49" fontId="13" fillId="0" borderId="29" xfId="0" applyNumberFormat="1" applyFont="1" applyBorder="1" applyAlignment="1" applyProtection="1">
      <alignment vertical="top" wrapText="1"/>
      <protection locked="0"/>
    </xf>
    <xf numFmtId="49" fontId="13" fillId="0" borderId="30" xfId="0" applyNumberFormat="1" applyFont="1" applyBorder="1" applyAlignment="1" applyProtection="1">
      <alignment vertical="top" wrapText="1"/>
      <protection locked="0"/>
    </xf>
    <xf numFmtId="49" fontId="13" fillId="0" borderId="93" xfId="0" applyNumberFormat="1" applyFont="1" applyBorder="1" applyAlignment="1" applyProtection="1">
      <alignment vertical="top" wrapText="1"/>
      <protection locked="0"/>
    </xf>
    <xf numFmtId="49" fontId="13" fillId="0" borderId="27" xfId="0" applyNumberFormat="1" applyFont="1" applyBorder="1" applyAlignment="1" applyProtection="1">
      <alignment vertical="top" wrapText="1"/>
      <protection locked="0"/>
    </xf>
    <xf numFmtId="49" fontId="13" fillId="0" borderId="94" xfId="0" applyNumberFormat="1" applyFont="1" applyBorder="1" applyAlignment="1" applyProtection="1">
      <alignment vertical="top" wrapText="1"/>
      <protection locked="0"/>
    </xf>
    <xf numFmtId="49" fontId="13" fillId="5" borderId="89" xfId="0" applyNumberFormat="1" applyFont="1" applyFill="1" applyBorder="1" applyAlignment="1" applyProtection="1">
      <alignment vertical="top" wrapText="1"/>
      <protection locked="0"/>
    </xf>
    <xf numFmtId="49" fontId="13" fillId="5" borderId="90" xfId="0" applyNumberFormat="1" applyFont="1" applyFill="1" applyBorder="1" applyAlignment="1" applyProtection="1">
      <alignment vertical="top" wrapText="1"/>
      <protection locked="0"/>
    </xf>
    <xf numFmtId="49" fontId="13" fillId="5" borderId="91" xfId="0" applyNumberFormat="1" applyFont="1" applyFill="1" applyBorder="1" applyAlignment="1" applyProtection="1">
      <alignment vertical="top" wrapText="1"/>
      <protection locked="0"/>
    </xf>
    <xf numFmtId="49" fontId="13" fillId="5" borderId="92" xfId="0" applyNumberFormat="1" applyFont="1" applyFill="1" applyBorder="1" applyAlignment="1" applyProtection="1">
      <alignment vertical="top" wrapText="1"/>
      <protection locked="0"/>
    </xf>
    <xf numFmtId="49" fontId="13" fillId="5" borderId="0" xfId="0" applyNumberFormat="1" applyFont="1" applyFill="1" applyAlignment="1" applyProtection="1">
      <alignment vertical="top" wrapText="1"/>
      <protection locked="0"/>
    </xf>
    <xf numFmtId="49" fontId="13" fillId="5" borderId="13" xfId="0" applyNumberFormat="1" applyFont="1" applyFill="1" applyBorder="1" applyAlignment="1" applyProtection="1">
      <alignment vertical="top" wrapText="1"/>
      <protection locked="0"/>
    </xf>
    <xf numFmtId="49" fontId="13" fillId="5" borderId="93" xfId="0" applyNumberFormat="1" applyFont="1" applyFill="1" applyBorder="1" applyAlignment="1" applyProtection="1">
      <alignment vertical="top" wrapText="1"/>
      <protection locked="0"/>
    </xf>
    <xf numFmtId="49" fontId="13" fillId="5" borderId="27" xfId="0" applyNumberFormat="1" applyFont="1" applyFill="1" applyBorder="1" applyAlignment="1" applyProtection="1">
      <alignment vertical="top" wrapText="1"/>
      <protection locked="0"/>
    </xf>
    <xf numFmtId="49" fontId="13" fillId="5" borderId="94" xfId="0" applyNumberFormat="1" applyFont="1" applyFill="1" applyBorder="1" applyAlignment="1" applyProtection="1">
      <alignment vertical="top" wrapText="1"/>
      <protection locked="0"/>
    </xf>
    <xf numFmtId="179" fontId="10" fillId="0" borderId="55" xfId="0" applyNumberFormat="1" applyFont="1" applyBorder="1" applyAlignment="1">
      <alignment horizontal="right" vertical="center" wrapText="1" shrinkToFit="1"/>
    </xf>
    <xf numFmtId="0" fontId="9" fillId="0" borderId="55" xfId="0" applyFont="1" applyBorder="1" applyAlignment="1">
      <alignment horizontal="right" vertical="center" wrapText="1"/>
    </xf>
    <xf numFmtId="176" fontId="74" fillId="15" borderId="2" xfId="0" applyNumberFormat="1" applyFont="1" applyFill="1" applyBorder="1" applyAlignment="1" applyProtection="1">
      <alignment horizontal="center" vertical="center" shrinkToFit="1"/>
      <protection locked="0"/>
    </xf>
    <xf numFmtId="49" fontId="5" fillId="2" borderId="44" xfId="0" applyNumberFormat="1" applyFont="1" applyFill="1" applyBorder="1" applyAlignment="1">
      <alignment horizontal="center" vertical="center" shrinkToFit="1"/>
    </xf>
    <xf numFmtId="49" fontId="5" fillId="2" borderId="45" xfId="0" applyNumberFormat="1" applyFont="1" applyFill="1" applyBorder="1" applyAlignment="1">
      <alignment horizontal="center" vertical="center" shrinkToFit="1"/>
    </xf>
    <xf numFmtId="49" fontId="5" fillId="2" borderId="43" xfId="0" applyNumberFormat="1" applyFont="1" applyFill="1" applyBorder="1" applyAlignment="1">
      <alignment horizontal="center" vertical="center" shrinkToFit="1"/>
    </xf>
    <xf numFmtId="49" fontId="5" fillId="2" borderId="28"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5" xfId="0" applyNumberFormat="1" applyFont="1" applyFill="1" applyBorder="1" applyAlignment="1">
      <alignment horizontal="center" vertical="center" wrapText="1" shrinkToFit="1"/>
    </xf>
    <xf numFmtId="49" fontId="5" fillId="2" borderId="29"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181" fontId="53" fillId="7" borderId="0" xfId="0" applyNumberFormat="1" applyFont="1" applyFill="1" applyAlignment="1">
      <alignment vertical="center"/>
    </xf>
    <xf numFmtId="0" fontId="58" fillId="0" borderId="0" xfId="0" applyFont="1" applyAlignment="1">
      <alignment vertical="center"/>
    </xf>
    <xf numFmtId="0" fontId="5" fillId="4" borderId="48" xfId="0" applyFont="1" applyFill="1" applyBorder="1" applyAlignment="1" applyProtection="1">
      <alignment horizontal="right" vertical="center" shrinkToFit="1"/>
      <protection locked="0"/>
    </xf>
    <xf numFmtId="0" fontId="5" fillId="4" borderId="1" xfId="0" applyFont="1" applyFill="1" applyBorder="1" applyAlignment="1" applyProtection="1">
      <alignment horizontal="right" vertical="center" shrinkToFit="1"/>
      <protection locked="0"/>
    </xf>
    <xf numFmtId="0" fontId="5" fillId="4" borderId="1" xfId="0" applyFont="1" applyFill="1" applyBorder="1" applyAlignment="1">
      <alignment horizontal="left" vertical="center" shrinkToFit="1"/>
    </xf>
    <xf numFmtId="0" fontId="5" fillId="4" borderId="35" xfId="0" applyFont="1" applyFill="1" applyBorder="1" applyAlignment="1">
      <alignment horizontal="left" vertical="center" shrinkToFit="1"/>
    </xf>
    <xf numFmtId="0" fontId="5" fillId="6" borderId="0" xfId="0" applyFont="1" applyFill="1" applyAlignment="1">
      <alignment horizontal="center" vertical="center" shrinkToFit="1"/>
    </xf>
    <xf numFmtId="0" fontId="5" fillId="6" borderId="13" xfId="0" applyFont="1" applyFill="1" applyBorder="1" applyAlignment="1">
      <alignment horizontal="center" vertical="center" shrinkToFit="1"/>
    </xf>
    <xf numFmtId="0" fontId="15" fillId="4" borderId="49" xfId="0" applyFont="1" applyFill="1" applyBorder="1" applyAlignment="1">
      <alignment horizontal="center" vertical="center" shrinkToFit="1"/>
    </xf>
    <xf numFmtId="0" fontId="0" fillId="0" borderId="54" xfId="0" applyBorder="1" applyAlignment="1">
      <alignment horizontal="center" vertical="center" shrinkToFit="1"/>
    </xf>
    <xf numFmtId="0" fontId="70" fillId="0" borderId="52" xfId="0" applyFont="1" applyBorder="1" applyAlignment="1" applyProtection="1">
      <alignment horizontal="center" vertical="center" shrinkToFit="1"/>
      <protection locked="0"/>
    </xf>
    <xf numFmtId="0" fontId="71" fillId="0" borderId="50" xfId="0" applyFont="1" applyBorder="1" applyAlignment="1" applyProtection="1">
      <alignment horizontal="center" vertical="center" shrinkToFit="1"/>
      <protection locked="0"/>
    </xf>
    <xf numFmtId="176" fontId="72" fillId="0" borderId="52" xfId="0" applyNumberFormat="1" applyFont="1" applyBorder="1" applyAlignment="1" applyProtection="1">
      <alignment vertical="center"/>
      <protection locked="0"/>
    </xf>
    <xf numFmtId="0" fontId="71" fillId="0" borderId="50" xfId="0" applyFont="1" applyBorder="1" applyAlignment="1" applyProtection="1">
      <alignment vertical="center"/>
      <protection locked="0"/>
    </xf>
    <xf numFmtId="0" fontId="71" fillId="0" borderId="51" xfId="0" applyFont="1" applyBorder="1" applyAlignment="1" applyProtection="1">
      <alignment vertical="center"/>
      <protection locked="0"/>
    </xf>
    <xf numFmtId="0" fontId="71" fillId="0" borderId="52" xfId="0" applyFont="1" applyBorder="1" applyAlignment="1" applyProtection="1">
      <alignment vertical="center"/>
      <protection locked="0"/>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19" fillId="0" borderId="0" xfId="0" applyNumberFormat="1" applyFont="1" applyAlignment="1">
      <alignment horizontal="right" vertical="center"/>
    </xf>
    <xf numFmtId="177" fontId="0" fillId="0" borderId="0" xfId="0" applyNumberFormat="1" applyAlignment="1">
      <alignment horizontal="right" vertical="center"/>
    </xf>
    <xf numFmtId="0" fontId="3" fillId="0" borderId="0" xfId="0" applyFont="1" applyAlignment="1">
      <alignment horizontal="left" vertical="center" shrinkToFit="1"/>
    </xf>
    <xf numFmtId="0" fontId="40" fillId="0" borderId="0" xfId="0" applyFont="1" applyAlignment="1">
      <alignment horizontal="center" vertical="center" shrinkToFit="1"/>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177" fontId="21" fillId="0" borderId="0" xfId="0" applyNumberFormat="1" applyFont="1" applyAlignment="1">
      <alignment horizontal="right" vertical="center"/>
    </xf>
    <xf numFmtId="177" fontId="67" fillId="0" borderId="0" xfId="0" applyNumberFormat="1" applyFont="1" applyAlignment="1">
      <alignment horizontal="lef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center" vertical="center"/>
    </xf>
    <xf numFmtId="49"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49" fontId="63" fillId="0" borderId="0" xfId="0" applyNumberFormat="1" applyFont="1" applyAlignment="1">
      <alignment horizontal="center" vertical="center"/>
    </xf>
  </cellXfs>
  <cellStyles count="2">
    <cellStyle name="桁区切り" xfId="1" builtinId="6"/>
    <cellStyle name="標準" xfId="0" builtinId="0"/>
  </cellStyles>
  <dxfs count="672">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F45F6BD-DBA2-4C46-8DA0-14DA963A23B4}"/>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B85C10A-8937-4B04-B124-14ED199C5B13}"/>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A54A05E-3B9F-4BAF-B421-6777A083B41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F8CE9F6-6673-4731-A897-F6A45A563151}"/>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13EC4EC-93D3-48DB-A71E-DEB709CABC2B}"/>
            </a:ext>
          </a:extLst>
        </xdr:cNvPr>
        <xdr:cNvSpPr/>
      </xdr:nvSpPr>
      <xdr:spPr>
        <a:xfrm>
          <a:off x="7000875" y="517524"/>
          <a:ext cx="76200" cy="4413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B221935-9C8A-487A-895A-A16F654D8542}"/>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F0E747-8BCC-4DA4-A18F-42B01DD7D53A}"/>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DD17E04-E3A5-4B78-B478-283669B6B8CB}"/>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B0CC84C-167D-41A1-9E88-ABC437DE46ED}"/>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3F7C0B-C94C-48C1-B2AA-B97AF14DC38C}"/>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7A1C328-8E5C-4C96-9C0C-BBFCA1480D29}"/>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7B5A642-08D5-4C60-9BE2-ABF39F5B2B2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E9B7-0549-4882-8082-AE92F5CE56C7}">
  <sheetPr codeName="Sheet2"/>
  <dimension ref="A1:DD248"/>
  <sheetViews>
    <sheetView tabSelected="1" view="pageBreakPreview" zoomScaleNormal="100" zoomScaleSheetLayoutView="100" workbookViewId="0">
      <pane ySplit="1" topLeftCell="A2" activePane="bottomLeft" state="frozen"/>
      <selection pane="bottomLeft" sqref="A1:E1"/>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3" t="s">
        <v>170</v>
      </c>
      <c r="B1" s="364"/>
      <c r="C1" s="364"/>
      <c r="D1" s="364"/>
      <c r="E1" s="364"/>
      <c r="F1" s="372" t="s">
        <v>181</v>
      </c>
      <c r="G1" s="373"/>
      <c r="H1" s="373"/>
      <c r="I1" s="374" t="str">
        <f>IF(AI1="エラーなし","-","コメント(S列)をご確認ください。")</f>
        <v>コメント(S列)をご確認ください。</v>
      </c>
      <c r="J1" s="375"/>
      <c r="K1" s="375"/>
      <c r="L1" s="375"/>
      <c r="M1" s="375"/>
      <c r="N1" s="29" t="str">
        <f>IF($F$1="委託業務従事日誌","契約管理番号：","事業番号：")</f>
        <v>事業番号：</v>
      </c>
      <c r="O1" s="337" t="s">
        <v>151</v>
      </c>
      <c r="P1" s="338"/>
      <c r="Q1" s="10" t="str">
        <f>IF($F$1="委託業務従事日誌","別紙８","")</f>
        <v/>
      </c>
      <c r="R1" s="339" t="s">
        <v>46</v>
      </c>
      <c r="S1" s="326" t="s">
        <v>89</v>
      </c>
      <c r="T1" s="94"/>
      <c r="U1" s="71"/>
      <c r="V1" s="71"/>
      <c r="W1" s="71"/>
      <c r="X1" s="71"/>
      <c r="Y1" s="341" t="s">
        <v>72</v>
      </c>
      <c r="Z1" s="341" t="s">
        <v>73</v>
      </c>
      <c r="AA1" s="341" t="s">
        <v>74</v>
      </c>
      <c r="AB1" s="341" t="s">
        <v>75</v>
      </c>
      <c r="AC1" s="341" t="s">
        <v>78</v>
      </c>
      <c r="AD1" s="341" t="s">
        <v>76</v>
      </c>
      <c r="AE1" s="341" t="s">
        <v>77</v>
      </c>
      <c r="AF1" s="341" t="s">
        <v>120</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161</v>
      </c>
      <c r="B2" s="359"/>
      <c r="C2" s="359"/>
      <c r="D2" s="359"/>
      <c r="E2" s="359"/>
      <c r="F2" s="359"/>
      <c r="G2" s="359"/>
      <c r="H2" s="91"/>
      <c r="I2" s="92"/>
      <c r="J2" s="92"/>
      <c r="K2" s="92"/>
      <c r="L2" s="92"/>
      <c r="M2" s="92"/>
      <c r="N2" s="92"/>
      <c r="O2" s="92"/>
      <c r="P2" s="92" t="s">
        <v>160</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補助事業の名称：</v>
      </c>
      <c r="B3" s="344"/>
      <c r="C3" s="344"/>
      <c r="D3" s="344"/>
      <c r="E3" s="342" t="s">
        <v>124</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108</v>
      </c>
      <c r="AP3" s="157" t="s">
        <v>107</v>
      </c>
      <c r="AQ3" s="3"/>
      <c r="AR3" s="3"/>
      <c r="AS3" s="3"/>
    </row>
    <row r="4" spans="1:108" ht="17.149999999999999" customHeight="1" thickBot="1">
      <c r="A4" s="361"/>
      <c r="B4" s="362"/>
      <c r="C4" s="362"/>
      <c r="D4" s="362"/>
      <c r="E4" s="342" t="s">
        <v>123</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152</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委託・共同研究項目：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補助先等名称：</v>
      </c>
      <c r="D7" s="345"/>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159</v>
      </c>
      <c r="F8" s="351"/>
      <c r="G8" s="351"/>
      <c r="H8" s="351"/>
      <c r="I8" s="399"/>
      <c r="J8" s="399"/>
      <c r="K8" s="45"/>
      <c r="L8" s="45"/>
      <c r="M8" s="45" t="str">
        <f>IF($F$1="委託業務従事日誌","業務管理者等","主任研究者等")&amp;"　所属："</f>
        <v>主任研究者等　所属：</v>
      </c>
      <c r="N8" s="348" t="s">
        <v>125</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155</v>
      </c>
      <c r="F9" s="348"/>
      <c r="G9" s="348"/>
      <c r="H9" s="348"/>
      <c r="I9" s="349"/>
      <c r="J9" s="350"/>
      <c r="K9" s="44"/>
      <c r="L9" s="44"/>
      <c r="M9" s="309" t="s">
        <v>6</v>
      </c>
      <c r="N9" s="348" t="s">
        <v>122</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21</v>
      </c>
      <c r="C10" s="352" t="str">
        <f>"←稼働"&amp;F54&amp;"日
 + "&amp;"休暇"&amp;E54&amp;"日"</f>
        <v>←稼働21日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168</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46113</v>
      </c>
      <c r="B13" s="37" t="str">
        <f>TEXT(A13,"aaa")</f>
        <v>水</v>
      </c>
      <c r="C13" s="85" t="s">
        <v>119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46114</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46115</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46116</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116</v>
      </c>
      <c r="AR16" s="146" t="s">
        <v>12</v>
      </c>
      <c r="AS16" s="147" t="s">
        <v>12</v>
      </c>
    </row>
    <row r="17" spans="1:45" ht="17.149999999999999" customHeight="1">
      <c r="A17" s="7">
        <f t="shared" si="0"/>
        <v>46117</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46118</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46119</v>
      </c>
      <c r="B19" s="39" t="str">
        <f>TEXT(A19,"aaa")</f>
        <v>火</v>
      </c>
      <c r="C19" s="85" t="s">
        <v>119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46120</v>
      </c>
      <c r="B20" s="38" t="str">
        <f>TEXT(A20,"aaa")</f>
        <v>水</v>
      </c>
      <c r="C20" s="85" t="s">
        <v>119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46121</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46122</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46123</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46124</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46125</v>
      </c>
      <c r="B25" s="38" t="str">
        <f t="shared" si="5"/>
        <v>月</v>
      </c>
      <c r="C25" s="85" t="s">
        <v>119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46126</v>
      </c>
      <c r="B26" s="38" t="str">
        <f t="shared" si="5"/>
        <v>火</v>
      </c>
      <c r="C26" s="85" t="s">
        <v>119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46127</v>
      </c>
      <c r="B27" s="38" t="str">
        <f t="shared" si="5"/>
        <v>水</v>
      </c>
      <c r="C27" s="85" t="s">
        <v>119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46128</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46129</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46130</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46131</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46132</v>
      </c>
      <c r="B32" s="38" t="str">
        <f t="shared" si="5"/>
        <v>月</v>
      </c>
      <c r="C32" s="85" t="s">
        <v>119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46133</v>
      </c>
      <c r="B33" s="38" t="str">
        <f t="shared" si="5"/>
        <v>火</v>
      </c>
      <c r="C33" s="85" t="s">
        <v>119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46134</v>
      </c>
      <c r="B34" s="38" t="str">
        <f t="shared" si="5"/>
        <v>水</v>
      </c>
      <c r="C34" s="85" t="s">
        <v>119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46135</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46136</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46137</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46138</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46139</v>
      </c>
      <c r="B39" s="38" t="str">
        <f t="shared" si="5"/>
        <v>月</v>
      </c>
      <c r="C39" s="85" t="s">
        <v>119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46140</v>
      </c>
      <c r="B40" s="38" t="str">
        <f t="shared" si="5"/>
        <v>火</v>
      </c>
      <c r="C40" s="85" t="s">
        <v>119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46141</v>
      </c>
      <c r="B41" s="38" t="str">
        <f t="shared" si="5"/>
        <v>水</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46142</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15" t="s">
        <v>164</v>
      </c>
      <c r="B46" s="416"/>
      <c r="C46" s="416"/>
      <c r="D46" s="416"/>
      <c r="E46" s="416"/>
      <c r="F46" s="416"/>
      <c r="G46" s="416"/>
      <c r="H46" s="416"/>
      <c r="I46" s="416"/>
      <c r="J46" s="417" t="s">
        <v>165</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169</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1" t="s">
        <v>135</v>
      </c>
      <c r="M53" s="412"/>
      <c r="N53" s="199" t="s">
        <v>17</v>
      </c>
      <c r="O53" s="200"/>
      <c r="P53" s="200"/>
      <c r="Q53" s="200"/>
      <c r="AI53" s="67"/>
    </row>
    <row r="54" spans="1:45" ht="10.95" hidden="1" outlineLevel="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21</v>
      </c>
      <c r="B56" s="202">
        <f>B54</f>
        <v>0</v>
      </c>
      <c r="C56" s="202"/>
      <c r="D56" s="212"/>
      <c r="E56" s="203">
        <f>E54</f>
        <v>0</v>
      </c>
      <c r="F56" s="204">
        <f>A56-E56</f>
        <v>21</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0.95" hidden="1" outlineLevel="1">
      <c r="A57" s="201">
        <f>A54</f>
        <v>21</v>
      </c>
      <c r="B57" s="202">
        <f>B54</f>
        <v>0</v>
      </c>
      <c r="C57" s="202"/>
      <c r="D57" s="213">
        <f>D54</f>
        <v>0</v>
      </c>
      <c r="E57" s="203">
        <f>E54</f>
        <v>0</v>
      </c>
      <c r="F57" s="204">
        <f>A57-E57</f>
        <v>21</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0.95" hidden="1" outlineLevel="1">
      <c r="A58" s="201">
        <f>A54</f>
        <v>21</v>
      </c>
      <c r="B58" s="202">
        <f>B54</f>
        <v>0</v>
      </c>
      <c r="C58" s="202"/>
      <c r="D58" s="213">
        <f>D54</f>
        <v>0</v>
      </c>
      <c r="E58" s="203">
        <f>E54</f>
        <v>0</v>
      </c>
      <c r="F58" s="204">
        <f>A58-E58</f>
        <v>21</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0.95" hidden="1" outlineLevel="1">
      <c r="A59" s="214"/>
      <c r="B59" s="214"/>
      <c r="C59" s="214"/>
      <c r="D59" s="215"/>
      <c r="E59" s="215"/>
      <c r="F59" s="215"/>
      <c r="G59" s="215"/>
      <c r="H59" s="215"/>
      <c r="I59" s="215"/>
      <c r="J59" s="215"/>
      <c r="K59" s="214"/>
      <c r="L59" s="413">
        <f>H54+J54</f>
        <v>0</v>
      </c>
      <c r="M59" s="414"/>
      <c r="N59" s="207" t="s">
        <v>15</v>
      </c>
      <c r="O59" s="207"/>
      <c r="P59" s="207"/>
      <c r="Q59" s="207"/>
    </row>
    <row r="60" spans="1:45" ht="13.25" hidden="1" outlineLevel="1">
      <c r="A60" s="201">
        <f>A54</f>
        <v>21</v>
      </c>
      <c r="B60" s="202">
        <f>B54</f>
        <v>0</v>
      </c>
      <c r="C60" s="202"/>
      <c r="D60" s="213"/>
      <c r="E60" s="203">
        <f>E54</f>
        <v>0</v>
      </c>
      <c r="F60" s="204">
        <f>A60-E60</f>
        <v>21</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25" hidden="1" outlineLevel="1">
      <c r="A61" s="201">
        <f>A54</f>
        <v>21</v>
      </c>
      <c r="B61" s="202">
        <f>B54</f>
        <v>0</v>
      </c>
      <c r="C61" s="202"/>
      <c r="D61" s="213">
        <f>D54</f>
        <v>0</v>
      </c>
      <c r="E61" s="203">
        <f>E54</f>
        <v>0</v>
      </c>
      <c r="F61" s="204">
        <f>A61-E61</f>
        <v>21</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143</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CfaxPQuLKkfM3u0Vpr+vVG6ohiTS9Az1WpE2ASu9evzumJv5+i+bvzTZwWm/TMuDI0DgS9I7wFHjKJR3x9vLQ==" saltValue="k73n8lTYWl9V3IApU26h6Q=="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671" priority="41">
      <formula>OR($C13="休暇",$C13="休日")</formula>
    </cfRule>
  </conditionalFormatting>
  <conditionalFormatting sqref="B13:B43">
    <cfRule type="expression" dxfId="670" priority="54">
      <formula>$B13="土"</formula>
    </cfRule>
    <cfRule type="expression" dxfId="669" priority="53">
      <formula>$B13="日"</formula>
    </cfRule>
  </conditionalFormatting>
  <conditionalFormatting sqref="B64 B68 F68 B71">
    <cfRule type="expression" dxfId="668" priority="39">
      <formula>OR($N$54="管理職",$N$54="裁量労働制",$N$54="固定残業制")</formula>
    </cfRule>
  </conditionalFormatting>
  <conditionalFormatting sqref="B64 B68 F68">
    <cfRule type="expression" dxfId="667" priority="7">
      <formula>OR($N$54="(大学・国研等)管理職",$N$54="(大学・国研等)裁量労働制")</formula>
    </cfRule>
  </conditionalFormatting>
  <conditionalFormatting sqref="B76">
    <cfRule type="expression" dxfId="666" priority="19">
      <formula>OR($N$54="管理職",$N$54="裁量労働制")</formula>
    </cfRule>
  </conditionalFormatting>
  <conditionalFormatting sqref="B77">
    <cfRule type="expression" dxfId="665" priority="33">
      <formula>OR($N$54="管理職",$N$54="裁量労働制")</formula>
    </cfRule>
  </conditionalFormatting>
  <conditionalFormatting sqref="B80">
    <cfRule type="expression" dxfId="664" priority="31">
      <formula>$N$54="固定残業制"</formula>
    </cfRule>
  </conditionalFormatting>
  <conditionalFormatting sqref="B83 B87 B90">
    <cfRule type="expression" dxfId="663" priority="28">
      <formula>$N$54="固定残業制"</formula>
    </cfRule>
  </conditionalFormatting>
  <conditionalFormatting sqref="B84 B88 B91">
    <cfRule type="expression" dxfId="662" priority="25">
      <formula>$N$54="固定残業制"</formula>
    </cfRule>
  </conditionalFormatting>
  <conditionalFormatting sqref="B65:C65 B69:C69 F69 B72:C72 B78:C78">
    <cfRule type="expression" dxfId="661" priority="13">
      <formula>OR($N$54="管理職",$N$54="裁量労働制")</formula>
    </cfRule>
  </conditionalFormatting>
  <conditionalFormatting sqref="B65:C65 B69:C69 F69 B72:C72">
    <cfRule type="expression" dxfId="660" priority="37">
      <formula>OR($N$54="管理職",$N$54="裁量労働制",$N$54="固定残業制")</formula>
    </cfRule>
  </conditionalFormatting>
  <conditionalFormatting sqref="B65:C65 B69:C69 F69">
    <cfRule type="expression" dxfId="659" priority="6">
      <formula>OR($N$54="(大学・国研等)管理職",$N$54="(大学・国研等)裁量労働制")</formula>
    </cfRule>
  </conditionalFormatting>
  <conditionalFormatting sqref="B69:D69">
    <cfRule type="expression" dxfId="658" priority="11">
      <formula>OR($N$54="管理職",$N$54="裁量労働制",$N$54="固定残業制",$N$54="(大学・国研等)管理職",$N$54="(大学・国研等)裁量労働制")</formula>
    </cfRule>
  </conditionalFormatting>
  <conditionalFormatting sqref="C64 F64:O64 C68 G68:O68 C71:N71">
    <cfRule type="expression" dxfId="657" priority="18">
      <formula>OR($N$54="管理職",$N$54="裁量労働制",$N$54="固定残業制")</formula>
    </cfRule>
  </conditionalFormatting>
  <conditionalFormatting sqref="C80:L80">
    <cfRule type="expression" dxfId="656" priority="29">
      <formula>$N$54="固定残業制"</formula>
    </cfRule>
  </conditionalFormatting>
  <conditionalFormatting sqref="C83:L83 C90:N90 C87:E87">
    <cfRule type="expression" dxfId="655" priority="22">
      <formula>$N$54="固定残業制"</formula>
    </cfRule>
  </conditionalFormatting>
  <conditionalFormatting sqref="C84:L84 C88:L88 C91:N91">
    <cfRule type="expression" dxfId="654" priority="23">
      <formula>$N$54="固定残業制"</formula>
    </cfRule>
  </conditionalFormatting>
  <conditionalFormatting sqref="C76:N76">
    <cfRule type="expression" dxfId="653" priority="38">
      <formula>OR($N$54="管理職",$N$54="裁量労働制")</formula>
    </cfRule>
  </conditionalFormatting>
  <conditionalFormatting sqref="C78:N78">
    <cfRule type="expression" dxfId="652" priority="36">
      <formula>OR($N$54="管理職",$N$54="裁量労働制")</formula>
    </cfRule>
  </conditionalFormatting>
  <conditionalFormatting sqref="C64:O64 C68 G68:O68">
    <cfRule type="expression" dxfId="651" priority="16">
      <formula>OR($N$54="管理職",$N$54="裁量労働制",$N$54="固定残業制",$N$54="(大学・国研等)管理職",$N$54="(大学・国研等)裁量労働制")</formula>
    </cfRule>
  </conditionalFormatting>
  <conditionalFormatting sqref="D65">
    <cfRule type="expression" dxfId="650" priority="5">
      <formula>OR($N$54="(大学・国研等)管理職",$N$54="(大学・国研等)裁量労働制")</formula>
    </cfRule>
  </conditionalFormatting>
  <conditionalFormatting sqref="D65:O65 C69 G69:O69 C72:N72">
    <cfRule type="expression" dxfId="649" priority="15">
      <formula>OR($N$54="管理職",$N$54="裁量労働制",$N$54="固定残業制")</formula>
    </cfRule>
  </conditionalFormatting>
  <conditionalFormatting sqref="D65:O65 C69 G69:O69">
    <cfRule type="expression" dxfId="648" priority="9">
      <formula>OR($N$54="(大学・国研等)管理職",$N$54="(大学・国研等)裁量労働制")</formula>
    </cfRule>
  </conditionalFormatting>
  <conditionalFormatting sqref="E10:F10">
    <cfRule type="expression" dxfId="647" priority="44">
      <formula>OR(I9="管理職/高プロ",I9="固定残業代有",I9="(大学・国研等)管理職/高プロ")</formula>
    </cfRule>
  </conditionalFormatting>
  <conditionalFormatting sqref="F83:L83 H90:N90">
    <cfRule type="expression" dxfId="646" priority="10">
      <formula>$N$54="固定残業制"</formula>
    </cfRule>
  </conditionalFormatting>
  <conditionalFormatting sqref="F87:L87">
    <cfRule type="expression" dxfId="645" priority="24">
      <formula>$N$54="固定残業制"</formula>
    </cfRule>
  </conditionalFormatting>
  <conditionalFormatting sqref="F77:N77">
    <cfRule type="expression" dxfId="644" priority="20">
      <formula>OR($N$54="管理職",$N$54="裁量労働制")</formula>
    </cfRule>
  </conditionalFormatting>
  <conditionalFormatting sqref="G10">
    <cfRule type="expression" dxfId="643" priority="49">
      <formula>OR($I$9="管理職/高プロ",$I$9="固定残業代有",$I$9="(大学・国研等)管理職/高プロ")</formula>
    </cfRule>
  </conditionalFormatting>
  <conditionalFormatting sqref="H2">
    <cfRule type="expression" dxfId="642" priority="47">
      <formula>COUNTA($F$1)=1</formula>
    </cfRule>
  </conditionalFormatting>
  <conditionalFormatting sqref="H10">
    <cfRule type="expression" dxfId="641" priority="42">
      <formula>OR($I$9="管理職/高プロ",$I$9="裁量",$I$9="固定残業代有",$I$9="(大学・国研等)裁量")</formula>
    </cfRule>
  </conditionalFormatting>
  <conditionalFormatting sqref="I9:J9">
    <cfRule type="expression" dxfId="640" priority="50">
      <formula>COUNTA($F$1)=1</formula>
    </cfRule>
  </conditionalFormatting>
  <conditionalFormatting sqref="I1:M1">
    <cfRule type="expression" dxfId="639" priority="52">
      <formula>$I$1&lt;&gt;"-"</formula>
    </cfRule>
  </conditionalFormatting>
  <conditionalFormatting sqref="J10">
    <cfRule type="expression" dxfId="638" priority="43">
      <formula>OR($I$9="管理職/高プロ",$I$9="裁量",$I$9="固定残業代有",$I$9="(大学・国研等)裁量")</formula>
    </cfRule>
  </conditionalFormatting>
  <conditionalFormatting sqref="K10">
    <cfRule type="expression" dxfId="637" priority="45">
      <formula>OR($I$9="裁量",$I$9="固定残業代有",$I$9="(大学・国研等)裁量")</formula>
    </cfRule>
  </conditionalFormatting>
  <conditionalFormatting sqref="M80">
    <cfRule type="expression" dxfId="636" priority="30">
      <formula>$N$54="固定残業制"</formula>
    </cfRule>
  </conditionalFormatting>
  <conditionalFormatting sqref="M83 M87 O90">
    <cfRule type="expression" dxfId="635" priority="27">
      <formula>$N$54="固定残業制"</formula>
    </cfRule>
  </conditionalFormatting>
  <conditionalFormatting sqref="M84 M88 O91">
    <cfRule type="expression" dxfId="634" priority="26">
      <formula>$N$54="固定残業制"</formula>
    </cfRule>
  </conditionalFormatting>
  <conditionalFormatting sqref="N10">
    <cfRule type="expression" dxfId="633" priority="51">
      <formula>OR($I$9="裁量",$I$9="固定残業代有",$I$9="(大学・国研等)裁量")</formula>
    </cfRule>
  </conditionalFormatting>
  <conditionalFormatting sqref="O10">
    <cfRule type="expression" dxfId="632" priority="55">
      <formula>AND(OR($H$2="あり",$Q$2="あり"),I9&lt;&gt;"通常勤務")</formula>
    </cfRule>
  </conditionalFormatting>
  <conditionalFormatting sqref="O76">
    <cfRule type="expression" dxfId="631" priority="35">
      <formula>OR($N$54="管理職",$N$54="裁量労働制")</formula>
    </cfRule>
  </conditionalFormatting>
  <conditionalFormatting sqref="O77">
    <cfRule type="expression" dxfId="630" priority="14">
      <formula>OR(,$N$54="管理職",$N$54="裁量労働制")</formula>
    </cfRule>
  </conditionalFormatting>
  <conditionalFormatting sqref="O78">
    <cfRule type="expression" dxfId="629" priority="32">
      <formula>OR($N$54="管理職",$N$54="裁量労働制")</formula>
    </cfRule>
  </conditionalFormatting>
  <conditionalFormatting sqref="O80 O84 O88">
    <cfRule type="expression" dxfId="628" priority="21">
      <formula>$N$54="固定残業制"</formula>
    </cfRule>
  </conditionalFormatting>
  <conditionalFormatting sqref="P64 D68 O68:P68">
    <cfRule type="expression" dxfId="627" priority="8">
      <formula>OR($N$54="(大学・国研等)管理職",$N$54="(大学・国研等)裁量労働制")</formula>
    </cfRule>
  </conditionalFormatting>
  <conditionalFormatting sqref="P64 D68 P68 O71">
    <cfRule type="expression" dxfId="626" priority="17">
      <formula>OR($N$54="管理職",$N$54="裁量労働制",$N$54="固定残業制")</formula>
    </cfRule>
  </conditionalFormatting>
  <conditionalFormatting sqref="P65 P69 O72">
    <cfRule type="expression" dxfId="625" priority="12">
      <formula>OR($N$54="管理職",$N$54="裁量労働制",$N$54="固定残業制")</formula>
    </cfRule>
  </conditionalFormatting>
  <conditionalFormatting sqref="P65 P69">
    <cfRule type="expression" dxfId="624" priority="34">
      <formula>OR($N$54="管理職",$N$54="裁量労働制",$N$54="(大学・国研等)管理職",$N$54="(大学・国研等)裁量労働制")</formula>
    </cfRule>
  </conditionalFormatting>
  <conditionalFormatting sqref="Q2">
    <cfRule type="expression" dxfId="623" priority="48">
      <formula>COUNTA($F$1)=1</formula>
    </cfRule>
  </conditionalFormatting>
  <conditionalFormatting sqref="Q10">
    <cfRule type="expression" dxfId="622" priority="56">
      <formula>AND(OR($H$2="あり",$Q$2="あり"),I9&lt;&gt;"通常勤務")</formula>
    </cfRule>
  </conditionalFormatting>
  <conditionalFormatting sqref="AI1">
    <cfRule type="expression" dxfId="618" priority="57">
      <formula>COUNTIF(AI2:AI26,"○")=COUNTA($AH$2:$AH$26)</formula>
    </cfRule>
  </conditionalFormatting>
  <dataValidations count="9">
    <dataValidation type="list" allowBlank="1" showInputMessage="1" showErrorMessage="1" sqref="H2 Q2" xr:uid="{EF9E71F3-E9D7-4E39-9AC4-4CAD2DF9369F}">
      <formula1>"あり,なし"</formula1>
    </dataValidation>
    <dataValidation type="list" allowBlank="1" showInputMessage="1" showErrorMessage="1" sqref="F1:H1" xr:uid="{0889D469-2A99-456D-B7F4-05D31CBA3BED}">
      <formula1>"委託業務従事日誌,補助事業従事日誌"</formula1>
    </dataValidation>
    <dataValidation type="time" operator="greaterThan" allowBlank="1" showInputMessage="1" errorTitle="時刻を入力して下さい。" error="0:01以上の時刻を入力して下さい。" sqref="G13:G43 E13:E43" xr:uid="{2960D6F1-0539-4C91-A712-8BB95427AD70}">
      <formula1>0</formula1>
    </dataValidation>
    <dataValidation type="time" allowBlank="1" showInputMessage="1" showErrorMessage="1" errorTitle="時刻を入力してください。" error="0:00から23:59までの時刻が入力できます。" sqref="H13:H43" xr:uid="{24E5409E-BC31-4A94-BEAC-8CCF9F053A10}">
      <formula1>0</formula1>
      <formula2>0.999988425925926</formula2>
    </dataValidation>
    <dataValidation type="list" allowBlank="1" showInputMessage="1" showErrorMessage="1" sqref="N55:P55" xr:uid="{8C9D73E6-9BA7-40B4-A91F-99145DA2BB37}">
      <formula1>"管理職,裁量労働制,固定残業制,一般従業員,エフォート"</formula1>
    </dataValidation>
    <dataValidation type="list" imeMode="on" allowBlank="1" sqref="I9:J9" xr:uid="{7423A746-7200-41ED-80C6-D454F56EBC97}">
      <formula1>"通常勤務,管理職/高プロ,裁量,固定残業代有,(大学・国研等)管理職/高プロ,(大学・国研等)裁量,その他"</formula1>
    </dataValidation>
    <dataValidation type="list" allowBlank="1" showInputMessage="1" showErrorMessage="1" sqref="C13:C43" xr:uid="{BC141499-38B5-4833-9BA3-EE5DDF50D41D}">
      <formula1>$AP$4:$AP$7</formula1>
    </dataValidation>
    <dataValidation type="list" allowBlank="1" showInputMessage="1" showErrorMessage="1" sqref="I8:J8" xr:uid="{98E2FA2B-04FC-4CA3-BB70-10BFE7D012C7}">
      <formula1>"直接雇用,出向,派遣"</formula1>
    </dataValidation>
    <dataValidation type="time" allowBlank="1" showInputMessage="1" errorTitle="時刻を入力してください。" error="0:00から23:59までの時刻が入力できます。" sqref="F13:F43 D13:D43" xr:uid="{C158B1BE-200B-4893-A036-73048CCD5A12}">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D6BB5D12-6CF7-4F72-867F-B03EFEB6BBB4}">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646ED89-22E4-4DFD-877D-EA922F7E66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7A95F1F4-293A-4FA1-B062-329E4D2A54D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4DBBD9C6-AF01-4BC2-8412-82FA544E378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2A975B79-63F0-42F5-B88C-647550CA7E0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078-2516-44B6-9C39-2628F52ED117}">
  <sheetPr codeName="Sheet10"/>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3" t="s">
        <v>178</v>
      </c>
      <c r="B1" s="364"/>
      <c r="C1" s="364"/>
      <c r="D1" s="364"/>
      <c r="E1" s="364"/>
      <c r="F1" s="372" t="s">
        <v>181</v>
      </c>
      <c r="G1" s="373"/>
      <c r="H1" s="373"/>
      <c r="I1" s="374" t="str">
        <f>IF(AI1="エラーなし","-","コメント(S列)をご確認ください。")</f>
        <v>コメント(S列)をご確認ください。</v>
      </c>
      <c r="J1" s="375"/>
      <c r="K1" s="375"/>
      <c r="L1" s="375"/>
      <c r="M1" s="375"/>
      <c r="N1" s="29" t="str">
        <f>IF($F$1="委託業務従事日誌","契約管理番号：","事業番号：")</f>
        <v>事業番号：</v>
      </c>
      <c r="O1" s="337" t="s">
        <v>151</v>
      </c>
      <c r="P1" s="338"/>
      <c r="Q1" s="10" t="str">
        <f>IF($F$1="委託業務従事日誌","別紙８","")</f>
        <v/>
      </c>
      <c r="R1" s="339" t="s">
        <v>46</v>
      </c>
      <c r="S1" s="326" t="s">
        <v>89</v>
      </c>
      <c r="T1" s="94"/>
      <c r="U1" s="71"/>
      <c r="V1" s="71"/>
      <c r="W1" s="71"/>
      <c r="X1" s="71"/>
      <c r="Y1" s="341" t="s">
        <v>72</v>
      </c>
      <c r="Z1" s="341" t="s">
        <v>73</v>
      </c>
      <c r="AA1" s="341" t="s">
        <v>74</v>
      </c>
      <c r="AB1" s="341" t="s">
        <v>75</v>
      </c>
      <c r="AC1" s="341" t="s">
        <v>78</v>
      </c>
      <c r="AD1" s="341" t="s">
        <v>76</v>
      </c>
      <c r="AE1" s="341" t="s">
        <v>77</v>
      </c>
      <c r="AF1" s="341" t="s">
        <v>120</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161</v>
      </c>
      <c r="B2" s="359"/>
      <c r="C2" s="359"/>
      <c r="D2" s="359"/>
      <c r="E2" s="359"/>
      <c r="F2" s="359"/>
      <c r="G2" s="359"/>
      <c r="H2" s="91"/>
      <c r="I2" s="92"/>
      <c r="J2" s="92"/>
      <c r="K2" s="92"/>
      <c r="L2" s="92"/>
      <c r="M2" s="92"/>
      <c r="N2" s="92"/>
      <c r="O2" s="92"/>
      <c r="P2" s="92" t="s">
        <v>160</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補助事業の名称：</v>
      </c>
      <c r="B3" s="344"/>
      <c r="C3" s="344"/>
      <c r="D3" s="344"/>
      <c r="E3" s="342" t="s">
        <v>124</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108</v>
      </c>
      <c r="AP3" s="157" t="s">
        <v>107</v>
      </c>
      <c r="AQ3" s="3"/>
      <c r="AR3" s="3"/>
      <c r="AS3" s="3"/>
    </row>
    <row r="4" spans="1:108" ht="17.149999999999999" customHeight="1" thickBot="1">
      <c r="A4" s="361"/>
      <c r="B4" s="362"/>
      <c r="C4" s="362"/>
      <c r="D4" s="362"/>
      <c r="E4" s="342" t="s">
        <v>123</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152</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委託・共同研究項目：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補助先等名称：</v>
      </c>
      <c r="D7" s="345"/>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159</v>
      </c>
      <c r="F8" s="351"/>
      <c r="G8" s="351"/>
      <c r="H8" s="351"/>
      <c r="I8" s="399"/>
      <c r="J8" s="399"/>
      <c r="K8" s="45"/>
      <c r="L8" s="45"/>
      <c r="M8" s="45" t="str">
        <f>IF($F$1="委託業務従事日誌","業務管理者等","主任研究者等")&amp;"　所属："</f>
        <v>主任研究者等　所属：</v>
      </c>
      <c r="N8" s="348" t="s">
        <v>125</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155</v>
      </c>
      <c r="F9" s="348"/>
      <c r="G9" s="348"/>
      <c r="H9" s="348"/>
      <c r="I9" s="349"/>
      <c r="J9" s="350"/>
      <c r="K9" s="44"/>
      <c r="L9" s="44"/>
      <c r="M9" s="309" t="s">
        <v>6</v>
      </c>
      <c r="N9" s="348" t="s">
        <v>122</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19</v>
      </c>
      <c r="C10" s="352" t="str">
        <f>"←稼働"&amp;F54&amp;"日
 + "&amp;"休暇"&amp;E54&amp;"日"</f>
        <v>←稼働19日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168</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46388</v>
      </c>
      <c r="B13" s="37" t="str">
        <f>TEXT(A13,"aaa")</f>
        <v>金</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46389</v>
      </c>
      <c r="B14" s="38" t="str">
        <f>TEXT(A14,"aaa")</f>
        <v>土</v>
      </c>
      <c r="C14" s="334"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46390</v>
      </c>
      <c r="B15" s="38" t="str">
        <f t="shared" ref="B15:B18" si="1">TEXT(A15,"aaa")</f>
        <v>日</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46391</v>
      </c>
      <c r="B16" s="38" t="str">
        <f t="shared" si="1"/>
        <v>月</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116</v>
      </c>
      <c r="AR16" s="146" t="s">
        <v>12</v>
      </c>
      <c r="AS16" s="147" t="s">
        <v>12</v>
      </c>
    </row>
    <row r="17" spans="1:45" ht="17.149999999999999" customHeight="1">
      <c r="A17" s="7">
        <f t="shared" si="0"/>
        <v>46392</v>
      </c>
      <c r="B17" s="38" t="str">
        <f t="shared" si="1"/>
        <v>火</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46393</v>
      </c>
      <c r="B18" s="39" t="str">
        <f t="shared" si="1"/>
        <v>水</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46394</v>
      </c>
      <c r="B19" s="39" t="str">
        <f>TEXT(A19,"aaa")</f>
        <v>木</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46395</v>
      </c>
      <c r="B20" s="38" t="str">
        <f>TEXT(A20,"aaa")</f>
        <v>金</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46396</v>
      </c>
      <c r="B21" s="38" t="str">
        <f t="shared" ref="B21:B43" si="5">TEXT(A21,"aaa")</f>
        <v>土</v>
      </c>
      <c r="C21" s="334"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46397</v>
      </c>
      <c r="B22" s="38" t="str">
        <f t="shared" si="5"/>
        <v>日</v>
      </c>
      <c r="C22" s="334"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46398</v>
      </c>
      <c r="B23" s="38" t="str">
        <f t="shared" si="5"/>
        <v>月</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46399</v>
      </c>
      <c r="B24" s="38" t="str">
        <f t="shared" si="5"/>
        <v>火</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46400</v>
      </c>
      <c r="B25" s="38" t="str">
        <f t="shared" si="5"/>
        <v>水</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46401</v>
      </c>
      <c r="B26" s="38" t="str">
        <f t="shared" si="5"/>
        <v>木</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46402</v>
      </c>
      <c r="B27" s="38" t="str">
        <f t="shared" si="5"/>
        <v>金</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46403</v>
      </c>
      <c r="B28" s="38" t="str">
        <f t="shared" si="5"/>
        <v>土</v>
      </c>
      <c r="C28" s="334"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46404</v>
      </c>
      <c r="B29" s="38" t="str">
        <f t="shared" si="5"/>
        <v>日</v>
      </c>
      <c r="C29" s="334"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46405</v>
      </c>
      <c r="B30" s="38" t="str">
        <f t="shared" si="5"/>
        <v>月</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46406</v>
      </c>
      <c r="B31" s="38" t="str">
        <f t="shared" si="5"/>
        <v>火</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46407</v>
      </c>
      <c r="B32" s="38" t="str">
        <f t="shared" si="5"/>
        <v>水</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46408</v>
      </c>
      <c r="B33" s="38" t="str">
        <f t="shared" si="5"/>
        <v>木</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46409</v>
      </c>
      <c r="B34" s="38" t="str">
        <f t="shared" si="5"/>
        <v>金</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46410</v>
      </c>
      <c r="B35" s="38" t="str">
        <f t="shared" si="5"/>
        <v>土</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46411</v>
      </c>
      <c r="B36" s="38" t="str">
        <f t="shared" si="5"/>
        <v>日</v>
      </c>
      <c r="C36" s="334"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46412</v>
      </c>
      <c r="B37" s="38" t="str">
        <f t="shared" si="5"/>
        <v>月</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46413</v>
      </c>
      <c r="B38" s="38" t="str">
        <f t="shared" si="5"/>
        <v>火</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46414</v>
      </c>
      <c r="B39" s="38" t="str">
        <f t="shared" si="5"/>
        <v>水</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46415</v>
      </c>
      <c r="B40" s="38" t="str">
        <f t="shared" si="5"/>
        <v>木</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46416</v>
      </c>
      <c r="B41" s="38" t="str">
        <f t="shared" si="5"/>
        <v>金</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46417</v>
      </c>
      <c r="B42" s="38" t="str">
        <f t="shared" si="5"/>
        <v>土</v>
      </c>
      <c r="C42" s="334"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46418</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15" t="s">
        <v>164</v>
      </c>
      <c r="B46" s="416"/>
      <c r="C46" s="416"/>
      <c r="D46" s="416"/>
      <c r="E46" s="416"/>
      <c r="F46" s="416"/>
      <c r="G46" s="416"/>
      <c r="H46" s="416"/>
      <c r="I46" s="416"/>
      <c r="J46" s="417" t="s">
        <v>165</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169</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1" t="s">
        <v>135</v>
      </c>
      <c r="M53" s="412"/>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55"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143</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7oaREyYfs6CjXqEWw6eIjL00MAxnF52PG+lwUWGGjduHuBBT3EDuypqyTwzCamNI2aeTkUM/g5JpdHcEtrI4nQ==" saltValue="BTpUMeq2M8NZ1sE3sRgimQ=="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167" priority="40">
      <formula>OR($C13="休暇",$C13="休日")</formula>
    </cfRule>
  </conditionalFormatting>
  <conditionalFormatting sqref="B13:B43">
    <cfRule type="expression" dxfId="166" priority="53">
      <formula>$B13="土"</formula>
    </cfRule>
    <cfRule type="expression" dxfId="165" priority="52">
      <formula>$B13="日"</formula>
    </cfRule>
  </conditionalFormatting>
  <conditionalFormatting sqref="B64 B68 F68 B71">
    <cfRule type="expression" dxfId="164" priority="38">
      <formula>OR($N$54="管理職",$N$54="裁量労働制",$N$54="固定残業制")</formula>
    </cfRule>
  </conditionalFormatting>
  <conditionalFormatting sqref="B64 B68 F68">
    <cfRule type="expression" dxfId="163" priority="6">
      <formula>OR($N$54="(大学・国研等)管理職",$N$54="(大学・国研等)裁量労働制")</formula>
    </cfRule>
  </conditionalFormatting>
  <conditionalFormatting sqref="B76">
    <cfRule type="expression" dxfId="162" priority="18">
      <formula>OR($N$54="管理職",$N$54="裁量労働制")</formula>
    </cfRule>
  </conditionalFormatting>
  <conditionalFormatting sqref="B77">
    <cfRule type="expression" dxfId="161" priority="32">
      <formula>OR($N$54="管理職",$N$54="裁量労働制")</formula>
    </cfRule>
  </conditionalFormatting>
  <conditionalFormatting sqref="B80">
    <cfRule type="expression" dxfId="160" priority="30">
      <formula>$N$54="固定残業制"</formula>
    </cfRule>
  </conditionalFormatting>
  <conditionalFormatting sqref="B83 B87 B90">
    <cfRule type="expression" dxfId="159" priority="27">
      <formula>$N$54="固定残業制"</formula>
    </cfRule>
  </conditionalFormatting>
  <conditionalFormatting sqref="B84 B88 B91">
    <cfRule type="expression" dxfId="158" priority="24">
      <formula>$N$54="固定残業制"</formula>
    </cfRule>
  </conditionalFormatting>
  <conditionalFormatting sqref="B65:C65 B69:C69 F69 B72:C72 B78:C78">
    <cfRule type="expression" dxfId="157" priority="12">
      <formula>OR($N$54="管理職",$N$54="裁量労働制")</formula>
    </cfRule>
  </conditionalFormatting>
  <conditionalFormatting sqref="B65:C65 B69:C69 F69 B72:C72">
    <cfRule type="expression" dxfId="156" priority="36">
      <formula>OR($N$54="管理職",$N$54="裁量労働制",$N$54="固定残業制")</formula>
    </cfRule>
  </conditionalFormatting>
  <conditionalFormatting sqref="B65:C65 B69:C69 F69">
    <cfRule type="expression" dxfId="155" priority="5">
      <formula>OR($N$54="(大学・国研等)管理職",$N$54="(大学・国研等)裁量労働制")</formula>
    </cfRule>
  </conditionalFormatting>
  <conditionalFormatting sqref="B69:D69">
    <cfRule type="expression" dxfId="154" priority="10">
      <formula>OR($N$54="管理職",$N$54="裁量労働制",$N$54="固定残業制",$N$54="(大学・国研等)管理職",$N$54="(大学・国研等)裁量労働制")</formula>
    </cfRule>
  </conditionalFormatting>
  <conditionalFormatting sqref="C64 F64:O64 C68 G68:O68 C71:N71">
    <cfRule type="expression" dxfId="153" priority="17">
      <formula>OR($N$54="管理職",$N$54="裁量労働制",$N$54="固定残業制")</formula>
    </cfRule>
  </conditionalFormatting>
  <conditionalFormatting sqref="C80:L80">
    <cfRule type="expression" dxfId="152" priority="28">
      <formula>$N$54="固定残業制"</formula>
    </cfRule>
  </conditionalFormatting>
  <conditionalFormatting sqref="C83:L83 C90:N90 C87:E87">
    <cfRule type="expression" dxfId="151" priority="21">
      <formula>$N$54="固定残業制"</formula>
    </cfRule>
  </conditionalFormatting>
  <conditionalFormatting sqref="C84:L84 C88:L88 C91:N91">
    <cfRule type="expression" dxfId="150" priority="22">
      <formula>$N$54="固定残業制"</formula>
    </cfRule>
  </conditionalFormatting>
  <conditionalFormatting sqref="C76:N76">
    <cfRule type="expression" dxfId="149" priority="37">
      <formula>OR($N$54="管理職",$N$54="裁量労働制")</formula>
    </cfRule>
  </conditionalFormatting>
  <conditionalFormatting sqref="C78:N78">
    <cfRule type="expression" dxfId="148" priority="35">
      <formula>OR($N$54="管理職",$N$54="裁量労働制")</formula>
    </cfRule>
  </conditionalFormatting>
  <conditionalFormatting sqref="C64:O64 C68 G68:O68">
    <cfRule type="expression" dxfId="147" priority="15">
      <formula>OR($N$54="管理職",$N$54="裁量労働制",$N$54="固定残業制",$N$54="(大学・国研等)管理職",$N$54="(大学・国研等)裁量労働制")</formula>
    </cfRule>
  </conditionalFormatting>
  <conditionalFormatting sqref="D65">
    <cfRule type="expression" dxfId="146" priority="4">
      <formula>OR($N$54="(大学・国研等)管理職",$N$54="(大学・国研等)裁量労働制")</formula>
    </cfRule>
  </conditionalFormatting>
  <conditionalFormatting sqref="D65:O65 C69 G69:O69 C72:N72">
    <cfRule type="expression" dxfId="145" priority="14">
      <formula>OR($N$54="管理職",$N$54="裁量労働制",$N$54="固定残業制")</formula>
    </cfRule>
  </conditionalFormatting>
  <conditionalFormatting sqref="D65:O65 C69 G69:O69">
    <cfRule type="expression" dxfId="144" priority="8">
      <formula>OR($N$54="(大学・国研等)管理職",$N$54="(大学・国研等)裁量労働制")</formula>
    </cfRule>
  </conditionalFormatting>
  <conditionalFormatting sqref="E10:F10">
    <cfRule type="expression" dxfId="143" priority="43">
      <formula>OR(I9="管理職/高プロ",I9="固定残業代有",I9="(大学・国研等)管理職/高プロ")</formula>
    </cfRule>
  </conditionalFormatting>
  <conditionalFormatting sqref="F83:L83 H90:N90">
    <cfRule type="expression" dxfId="142" priority="9">
      <formula>$N$54="固定残業制"</formula>
    </cfRule>
  </conditionalFormatting>
  <conditionalFormatting sqref="F87:L87">
    <cfRule type="expression" dxfId="141" priority="23">
      <formula>$N$54="固定残業制"</formula>
    </cfRule>
  </conditionalFormatting>
  <conditionalFormatting sqref="F77:N77">
    <cfRule type="expression" dxfId="140" priority="19">
      <formula>OR($N$54="管理職",$N$54="裁量労働制")</formula>
    </cfRule>
  </conditionalFormatting>
  <conditionalFormatting sqref="G10">
    <cfRule type="expression" dxfId="139" priority="48">
      <formula>OR($I$9="管理職/高プロ",$I$9="固定残業代有",$I$9="(大学・国研等)管理職/高プロ")</formula>
    </cfRule>
  </conditionalFormatting>
  <conditionalFormatting sqref="H2">
    <cfRule type="expression" dxfId="138" priority="46">
      <formula>COUNTA($F$1)=1</formula>
    </cfRule>
  </conditionalFormatting>
  <conditionalFormatting sqref="H10">
    <cfRule type="expression" dxfId="137" priority="41">
      <formula>OR($I$9="管理職/高プロ",$I$9="裁量",$I$9="固定残業代有",$I$9="(大学・国研等)裁量")</formula>
    </cfRule>
  </conditionalFormatting>
  <conditionalFormatting sqref="I9:J9">
    <cfRule type="expression" dxfId="136" priority="49">
      <formula>COUNTA($F$1)=1</formula>
    </cfRule>
  </conditionalFormatting>
  <conditionalFormatting sqref="I1:M1">
    <cfRule type="expression" dxfId="135" priority="51">
      <formula>$I$1&lt;&gt;"-"</formula>
    </cfRule>
  </conditionalFormatting>
  <conditionalFormatting sqref="J10">
    <cfRule type="expression" dxfId="134" priority="42">
      <formula>OR($I$9="管理職/高プロ",$I$9="裁量",$I$9="固定残業代有",$I$9="(大学・国研等)裁量")</formula>
    </cfRule>
  </conditionalFormatting>
  <conditionalFormatting sqref="K10">
    <cfRule type="expression" dxfId="133" priority="44">
      <formula>OR($I$9="裁量",$I$9="固定残業代有",$I$9="(大学・国研等)裁量")</formula>
    </cfRule>
  </conditionalFormatting>
  <conditionalFormatting sqref="M80">
    <cfRule type="expression" dxfId="132" priority="29">
      <formula>$N$54="固定残業制"</formula>
    </cfRule>
  </conditionalFormatting>
  <conditionalFormatting sqref="M83 M87 O90">
    <cfRule type="expression" dxfId="131" priority="26">
      <formula>$N$54="固定残業制"</formula>
    </cfRule>
  </conditionalFormatting>
  <conditionalFormatting sqref="M84 M88 O91">
    <cfRule type="expression" dxfId="130" priority="25">
      <formula>$N$54="固定残業制"</formula>
    </cfRule>
  </conditionalFormatting>
  <conditionalFormatting sqref="N10">
    <cfRule type="expression" dxfId="129" priority="50">
      <formula>OR($I$9="裁量",$I$9="固定残業代有",$I$9="(大学・国研等)裁量")</formula>
    </cfRule>
  </conditionalFormatting>
  <conditionalFormatting sqref="O10">
    <cfRule type="expression" dxfId="128" priority="54">
      <formula>AND(OR($H$2="あり",$Q$2="あり"),I9&lt;&gt;"通常勤務")</formula>
    </cfRule>
  </conditionalFormatting>
  <conditionalFormatting sqref="O76">
    <cfRule type="expression" dxfId="127" priority="34">
      <formula>OR($N$54="管理職",$N$54="裁量労働制")</formula>
    </cfRule>
  </conditionalFormatting>
  <conditionalFormatting sqref="O77">
    <cfRule type="expression" dxfId="126" priority="13">
      <formula>OR(,$N$54="管理職",$N$54="裁量労働制")</formula>
    </cfRule>
  </conditionalFormatting>
  <conditionalFormatting sqref="O78">
    <cfRule type="expression" dxfId="125" priority="31">
      <formula>OR($N$54="管理職",$N$54="裁量労働制")</formula>
    </cfRule>
  </conditionalFormatting>
  <conditionalFormatting sqref="O80 O84 O88">
    <cfRule type="expression" dxfId="124" priority="20">
      <formula>$N$54="固定残業制"</formula>
    </cfRule>
  </conditionalFormatting>
  <conditionalFormatting sqref="P64 D68 O68:P68">
    <cfRule type="expression" dxfId="123" priority="7">
      <formula>OR($N$54="(大学・国研等)管理職",$N$54="(大学・国研等)裁量労働制")</formula>
    </cfRule>
  </conditionalFormatting>
  <conditionalFormatting sqref="P64 D68 P68 O71">
    <cfRule type="expression" dxfId="122" priority="16">
      <formula>OR($N$54="管理職",$N$54="裁量労働制",$N$54="固定残業制")</formula>
    </cfRule>
  </conditionalFormatting>
  <conditionalFormatting sqref="P65 P69 O72">
    <cfRule type="expression" dxfId="121" priority="11">
      <formula>OR($N$54="管理職",$N$54="裁量労働制",$N$54="固定残業制")</formula>
    </cfRule>
  </conditionalFormatting>
  <conditionalFormatting sqref="P65 P69">
    <cfRule type="expression" dxfId="120" priority="33">
      <formula>OR($N$54="管理職",$N$54="裁量労働制",$N$54="(大学・国研等)管理職",$N$54="(大学・国研等)裁量労働制")</formula>
    </cfRule>
  </conditionalFormatting>
  <conditionalFormatting sqref="Q2">
    <cfRule type="expression" dxfId="119" priority="47">
      <formula>COUNTA($F$1)=1</formula>
    </cfRule>
  </conditionalFormatting>
  <conditionalFormatting sqref="Q10">
    <cfRule type="expression" dxfId="118" priority="55">
      <formula>AND(OR($H$2="あり",$Q$2="あり"),I9&lt;&gt;"通常勤務")</formula>
    </cfRule>
  </conditionalFormatting>
  <conditionalFormatting sqref="AI1">
    <cfRule type="expression" dxfId="114"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F3C6342-513C-4B2A-BCC4-5A70534E1848}">
      <formula1>0</formula1>
      <formula2>0.999988425925926</formula2>
    </dataValidation>
    <dataValidation type="list" allowBlank="1" showInputMessage="1" showErrorMessage="1" sqref="I8:J8" xr:uid="{4060017E-CE00-4523-A98F-144360F70ACF}">
      <formula1>"直接雇用,出向,派遣"</formula1>
    </dataValidation>
    <dataValidation type="list" allowBlank="1" showInputMessage="1" showErrorMessage="1" sqref="C13:C43" xr:uid="{9152EDF8-1162-44C8-8FB6-62884057DDC8}">
      <formula1>$AP$4:$AP$7</formula1>
    </dataValidation>
    <dataValidation type="list" imeMode="on" allowBlank="1" sqref="I9:J9" xr:uid="{7EF1346B-062E-476F-8E9F-5141AF36F8D1}">
      <formula1>"通常勤務,管理職/高プロ,裁量,固定残業代有,(大学・国研等)管理職/高プロ,(大学・国研等)裁量,その他"</formula1>
    </dataValidation>
    <dataValidation type="list" allowBlank="1" showInputMessage="1" showErrorMessage="1" sqref="N55:P55" xr:uid="{F4B32B6B-4A6B-4D6E-ACDF-EC426E0444F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EBC53386-B93D-4C1B-9BE9-8329A2B97AD5}">
      <formula1>0</formula1>
      <formula2>0.999988425925926</formula2>
    </dataValidation>
    <dataValidation type="time" operator="greaterThan" allowBlank="1" showInputMessage="1" errorTitle="時刻を入力して下さい。" error="0:01以上の時刻を入力して下さい。" sqref="E13:E43 G13:G43" xr:uid="{AA57C2FD-8D8E-41ED-9294-0CE4A5335144}">
      <formula1>0</formula1>
    </dataValidation>
    <dataValidation type="list" allowBlank="1" showInputMessage="1" showErrorMessage="1" sqref="F1:H1" xr:uid="{8CA8399A-BD7A-4CB1-AF19-90C6842866E1}">
      <formula1>"委託業務従事日誌,補助事業従事日誌"</formula1>
    </dataValidation>
    <dataValidation type="list" allowBlank="1" showInputMessage="1" showErrorMessage="1" sqref="H2 Q2" xr:uid="{324AC5D0-639B-475F-A64B-55055B2A2D75}">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514A6E46-B578-432E-974D-91A05596F46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C32467A-197C-4F0F-9040-71545018EC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64E1C8D5-5130-4BED-8950-973DF51CDFE4}">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FD545A6-3F8D-4DD2-B6AE-F9EDBF726A5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D7A30C32-50BB-4641-A390-A4F1A4856689}">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BFD1-0FE9-4969-B038-F6CE1863FBD0}">
  <sheetPr codeName="Sheet11"/>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3" t="s">
        <v>179</v>
      </c>
      <c r="B1" s="364"/>
      <c r="C1" s="364"/>
      <c r="D1" s="364"/>
      <c r="E1" s="364"/>
      <c r="F1" s="372" t="s">
        <v>181</v>
      </c>
      <c r="G1" s="373"/>
      <c r="H1" s="373"/>
      <c r="I1" s="374" t="str">
        <f>IF(AI1="エラーなし","-","コメント(S列)をご確認ください。")</f>
        <v>コメント(S列)をご確認ください。</v>
      </c>
      <c r="J1" s="375"/>
      <c r="K1" s="375"/>
      <c r="L1" s="375"/>
      <c r="M1" s="375"/>
      <c r="N1" s="29" t="str">
        <f>IF($F$1="委託業務従事日誌","契約管理番号：","事業番号：")</f>
        <v>事業番号：</v>
      </c>
      <c r="O1" s="337" t="s">
        <v>151</v>
      </c>
      <c r="P1" s="338"/>
      <c r="Q1" s="10" t="str">
        <f>IF($F$1="委託業務従事日誌","別紙８","")</f>
        <v/>
      </c>
      <c r="R1" s="339" t="s">
        <v>46</v>
      </c>
      <c r="S1" s="326" t="s">
        <v>89</v>
      </c>
      <c r="T1" s="94"/>
      <c r="U1" s="71"/>
      <c r="V1" s="71"/>
      <c r="W1" s="71"/>
      <c r="X1" s="71"/>
      <c r="Y1" s="341" t="s">
        <v>72</v>
      </c>
      <c r="Z1" s="341" t="s">
        <v>73</v>
      </c>
      <c r="AA1" s="341" t="s">
        <v>74</v>
      </c>
      <c r="AB1" s="341" t="s">
        <v>75</v>
      </c>
      <c r="AC1" s="341" t="s">
        <v>78</v>
      </c>
      <c r="AD1" s="341" t="s">
        <v>76</v>
      </c>
      <c r="AE1" s="341" t="s">
        <v>77</v>
      </c>
      <c r="AF1" s="341" t="s">
        <v>120</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161</v>
      </c>
      <c r="B2" s="359"/>
      <c r="C2" s="359"/>
      <c r="D2" s="359"/>
      <c r="E2" s="359"/>
      <c r="F2" s="359"/>
      <c r="G2" s="359"/>
      <c r="H2" s="91"/>
      <c r="I2" s="92"/>
      <c r="J2" s="92"/>
      <c r="K2" s="92"/>
      <c r="L2" s="92"/>
      <c r="M2" s="92"/>
      <c r="N2" s="92"/>
      <c r="O2" s="92"/>
      <c r="P2" s="92" t="s">
        <v>160</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補助事業の名称：</v>
      </c>
      <c r="B3" s="344"/>
      <c r="C3" s="344"/>
      <c r="D3" s="344"/>
      <c r="E3" s="342" t="s">
        <v>124</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108</v>
      </c>
      <c r="AP3" s="157" t="s">
        <v>107</v>
      </c>
      <c r="AQ3" s="3"/>
      <c r="AR3" s="3"/>
      <c r="AS3" s="3"/>
    </row>
    <row r="4" spans="1:108" ht="17.149999999999999" customHeight="1" thickBot="1">
      <c r="A4" s="361"/>
      <c r="B4" s="362"/>
      <c r="C4" s="362"/>
      <c r="D4" s="362"/>
      <c r="E4" s="342" t="s">
        <v>123</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152</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委託・共同研究項目：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補助先等名称：</v>
      </c>
      <c r="D7" s="345"/>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159</v>
      </c>
      <c r="F8" s="351"/>
      <c r="G8" s="351"/>
      <c r="H8" s="351"/>
      <c r="I8" s="399"/>
      <c r="J8" s="399"/>
      <c r="K8" s="45"/>
      <c r="L8" s="45"/>
      <c r="M8" s="45" t="str">
        <f>IF($F$1="委託業務従事日誌","業務管理者等","主任研究者等")&amp;"　所属："</f>
        <v>主任研究者等　所属：</v>
      </c>
      <c r="N8" s="348" t="s">
        <v>125</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155</v>
      </c>
      <c r="F9" s="348"/>
      <c r="G9" s="348"/>
      <c r="H9" s="348"/>
      <c r="I9" s="349"/>
      <c r="J9" s="350"/>
      <c r="K9" s="44"/>
      <c r="L9" s="44"/>
      <c r="M9" s="309" t="s">
        <v>6</v>
      </c>
      <c r="N9" s="348" t="s">
        <v>122</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18</v>
      </c>
      <c r="C10" s="352" t="str">
        <f>"←稼働"&amp;F54&amp;"日
 + "&amp;"休暇"&amp;E54&amp;"日"</f>
        <v>←稼働18日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168</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46419</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46420</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46421</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46422</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116</v>
      </c>
      <c r="AR16" s="146" t="s">
        <v>12</v>
      </c>
      <c r="AS16" s="147" t="s">
        <v>12</v>
      </c>
    </row>
    <row r="17" spans="1:45" ht="17.149999999999999" customHeight="1">
      <c r="A17" s="7">
        <f t="shared" si="0"/>
        <v>46423</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46424</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46425</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46426</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46427</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46428</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46429</v>
      </c>
      <c r="B23" s="38" t="str">
        <f t="shared" si="5"/>
        <v>木</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46430</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46431</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46432</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46433</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46434</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46435</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46436</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46437</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46438</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46439</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46440</v>
      </c>
      <c r="B34" s="38" t="str">
        <f t="shared" si="5"/>
        <v>月</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46441</v>
      </c>
      <c r="B35" s="38" t="str">
        <f t="shared" si="5"/>
        <v>火</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46442</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46443</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46444</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46445</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46446</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t="str">
        <f>IF(DAY(A40+1)&lt;4,"",A40+1)</f>
        <v/>
      </c>
      <c r="B41" s="38" t="str">
        <f t="shared" si="5"/>
        <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t="str">
        <f>IF(DAY(A40+2)&lt;4,"",A40+2)</f>
        <v/>
      </c>
      <c r="B42" s="38" t="str">
        <f t="shared" si="5"/>
        <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15" t="s">
        <v>164</v>
      </c>
      <c r="B46" s="416"/>
      <c r="C46" s="416"/>
      <c r="D46" s="416"/>
      <c r="E46" s="416"/>
      <c r="F46" s="416"/>
      <c r="G46" s="416"/>
      <c r="H46" s="416"/>
      <c r="I46" s="416"/>
      <c r="J46" s="417" t="s">
        <v>165</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169</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1" t="s">
        <v>135</v>
      </c>
      <c r="M53" s="412"/>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55"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143</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DBAr1x1WvljByqxIh3/At5x6Psc3RfdgcqJjx7QUpsRi7iXjg4d54qeAhe9HlWcXXcbMqi2vCV1Xq9xKQD3plA==" saltValue="Gl6LDu9zIhhqtl+mkMr8Zg=="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111" priority="40">
      <formula>OR($C13="休暇",$C13="休日")</formula>
    </cfRule>
  </conditionalFormatting>
  <conditionalFormatting sqref="B13:B43">
    <cfRule type="expression" dxfId="110" priority="53">
      <formula>$B13="土"</formula>
    </cfRule>
    <cfRule type="expression" dxfId="109" priority="52">
      <formula>$B13="日"</formula>
    </cfRule>
  </conditionalFormatting>
  <conditionalFormatting sqref="B64 B68 F68 B71">
    <cfRule type="expression" dxfId="108" priority="38">
      <formula>OR($N$54="管理職",$N$54="裁量労働制",$N$54="固定残業制")</formula>
    </cfRule>
  </conditionalFormatting>
  <conditionalFormatting sqref="B64 B68 F68">
    <cfRule type="expression" dxfId="107" priority="6">
      <formula>OR($N$54="(大学・国研等)管理職",$N$54="(大学・国研等)裁量労働制")</formula>
    </cfRule>
  </conditionalFormatting>
  <conditionalFormatting sqref="B76">
    <cfRule type="expression" dxfId="106" priority="18">
      <formula>OR($N$54="管理職",$N$54="裁量労働制")</formula>
    </cfRule>
  </conditionalFormatting>
  <conditionalFormatting sqref="B77">
    <cfRule type="expression" dxfId="105" priority="32">
      <formula>OR($N$54="管理職",$N$54="裁量労働制")</formula>
    </cfRule>
  </conditionalFormatting>
  <conditionalFormatting sqref="B80">
    <cfRule type="expression" dxfId="104" priority="30">
      <formula>$N$54="固定残業制"</formula>
    </cfRule>
  </conditionalFormatting>
  <conditionalFormatting sqref="B83 B87 B90">
    <cfRule type="expression" dxfId="103" priority="27">
      <formula>$N$54="固定残業制"</formula>
    </cfRule>
  </conditionalFormatting>
  <conditionalFormatting sqref="B84 B88 B91">
    <cfRule type="expression" dxfId="102" priority="24">
      <formula>$N$54="固定残業制"</formula>
    </cfRule>
  </conditionalFormatting>
  <conditionalFormatting sqref="B65:C65 B69:C69 F69 B72:C72 B78:C78">
    <cfRule type="expression" dxfId="101" priority="12">
      <formula>OR($N$54="管理職",$N$54="裁量労働制")</formula>
    </cfRule>
  </conditionalFormatting>
  <conditionalFormatting sqref="B65:C65 B69:C69 F69 B72:C72">
    <cfRule type="expression" dxfId="100" priority="36">
      <formula>OR($N$54="管理職",$N$54="裁量労働制",$N$54="固定残業制")</formula>
    </cfRule>
  </conditionalFormatting>
  <conditionalFormatting sqref="B65:C65 B69:C69 F69">
    <cfRule type="expression" dxfId="99" priority="5">
      <formula>OR($N$54="(大学・国研等)管理職",$N$54="(大学・国研等)裁量労働制")</formula>
    </cfRule>
  </conditionalFormatting>
  <conditionalFormatting sqref="B69:D69">
    <cfRule type="expression" dxfId="98" priority="10">
      <formula>OR($N$54="管理職",$N$54="裁量労働制",$N$54="固定残業制",$N$54="(大学・国研等)管理職",$N$54="(大学・国研等)裁量労働制")</formula>
    </cfRule>
  </conditionalFormatting>
  <conditionalFormatting sqref="C64 F64:O64 C68 G68:O68 C71:N71">
    <cfRule type="expression" dxfId="97" priority="17">
      <formula>OR($N$54="管理職",$N$54="裁量労働制",$N$54="固定残業制")</formula>
    </cfRule>
  </conditionalFormatting>
  <conditionalFormatting sqref="C80:L80">
    <cfRule type="expression" dxfId="96" priority="28">
      <formula>$N$54="固定残業制"</formula>
    </cfRule>
  </conditionalFormatting>
  <conditionalFormatting sqref="C83:L83 C90:N90 C87:E87">
    <cfRule type="expression" dxfId="95" priority="21">
      <formula>$N$54="固定残業制"</formula>
    </cfRule>
  </conditionalFormatting>
  <conditionalFormatting sqref="C84:L84 C88:L88 C91:N91">
    <cfRule type="expression" dxfId="94" priority="22">
      <formula>$N$54="固定残業制"</formula>
    </cfRule>
  </conditionalFormatting>
  <conditionalFormatting sqref="C76:N76">
    <cfRule type="expression" dxfId="93" priority="37">
      <formula>OR($N$54="管理職",$N$54="裁量労働制")</formula>
    </cfRule>
  </conditionalFormatting>
  <conditionalFormatting sqref="C78:N78">
    <cfRule type="expression" dxfId="92" priority="35">
      <formula>OR($N$54="管理職",$N$54="裁量労働制")</formula>
    </cfRule>
  </conditionalFormatting>
  <conditionalFormatting sqref="C64:O64 C68 G68:O68">
    <cfRule type="expression" dxfId="91" priority="15">
      <formula>OR($N$54="管理職",$N$54="裁量労働制",$N$54="固定残業制",$N$54="(大学・国研等)管理職",$N$54="(大学・国研等)裁量労働制")</formula>
    </cfRule>
  </conditionalFormatting>
  <conditionalFormatting sqref="D65">
    <cfRule type="expression" dxfId="90" priority="4">
      <formula>OR($N$54="(大学・国研等)管理職",$N$54="(大学・国研等)裁量労働制")</formula>
    </cfRule>
  </conditionalFormatting>
  <conditionalFormatting sqref="D65:O65 C69 G69:O69 C72:N72">
    <cfRule type="expression" dxfId="89" priority="14">
      <formula>OR($N$54="管理職",$N$54="裁量労働制",$N$54="固定残業制")</formula>
    </cfRule>
  </conditionalFormatting>
  <conditionalFormatting sqref="D65:O65 C69 G69:O69">
    <cfRule type="expression" dxfId="88" priority="8">
      <formula>OR($N$54="(大学・国研等)管理職",$N$54="(大学・国研等)裁量労働制")</formula>
    </cfRule>
  </conditionalFormatting>
  <conditionalFormatting sqref="E10:F10">
    <cfRule type="expression" dxfId="87" priority="43">
      <formula>OR(I9="管理職/高プロ",I9="固定残業代有",I9="(大学・国研等)管理職/高プロ")</formula>
    </cfRule>
  </conditionalFormatting>
  <conditionalFormatting sqref="F83:L83 H90:N90">
    <cfRule type="expression" dxfId="86" priority="9">
      <formula>$N$54="固定残業制"</formula>
    </cfRule>
  </conditionalFormatting>
  <conditionalFormatting sqref="F87:L87">
    <cfRule type="expression" dxfId="85" priority="23">
      <formula>$N$54="固定残業制"</formula>
    </cfRule>
  </conditionalFormatting>
  <conditionalFormatting sqref="F77:N77">
    <cfRule type="expression" dxfId="84" priority="19">
      <formula>OR($N$54="管理職",$N$54="裁量労働制")</formula>
    </cfRule>
  </conditionalFormatting>
  <conditionalFormatting sqref="G10">
    <cfRule type="expression" dxfId="83" priority="48">
      <formula>OR($I$9="管理職/高プロ",$I$9="固定残業代有",$I$9="(大学・国研等)管理職/高プロ")</formula>
    </cfRule>
  </conditionalFormatting>
  <conditionalFormatting sqref="H2">
    <cfRule type="expression" dxfId="82" priority="46">
      <formula>COUNTA($F$1)=1</formula>
    </cfRule>
  </conditionalFormatting>
  <conditionalFormatting sqref="H10">
    <cfRule type="expression" dxfId="81" priority="41">
      <formula>OR($I$9="管理職/高プロ",$I$9="裁量",$I$9="固定残業代有",$I$9="(大学・国研等)裁量")</formula>
    </cfRule>
  </conditionalFormatting>
  <conditionalFormatting sqref="I9:J9">
    <cfRule type="expression" dxfId="80" priority="49">
      <formula>COUNTA($F$1)=1</formula>
    </cfRule>
  </conditionalFormatting>
  <conditionalFormatting sqref="I1:M1">
    <cfRule type="expression" dxfId="79" priority="51">
      <formula>$I$1&lt;&gt;"-"</formula>
    </cfRule>
  </conditionalFormatting>
  <conditionalFormatting sqref="J10">
    <cfRule type="expression" dxfId="78" priority="42">
      <formula>OR($I$9="管理職/高プロ",$I$9="裁量",$I$9="固定残業代有",$I$9="(大学・国研等)裁量")</formula>
    </cfRule>
  </conditionalFormatting>
  <conditionalFormatting sqref="K10">
    <cfRule type="expression" dxfId="77" priority="44">
      <formula>OR($I$9="裁量",$I$9="固定残業代有",$I$9="(大学・国研等)裁量")</formula>
    </cfRule>
  </conditionalFormatting>
  <conditionalFormatting sqref="M80">
    <cfRule type="expression" dxfId="76" priority="29">
      <formula>$N$54="固定残業制"</formula>
    </cfRule>
  </conditionalFormatting>
  <conditionalFormatting sqref="M83 M87 O90">
    <cfRule type="expression" dxfId="75" priority="26">
      <formula>$N$54="固定残業制"</formula>
    </cfRule>
  </conditionalFormatting>
  <conditionalFormatting sqref="M84 M88 O91">
    <cfRule type="expression" dxfId="74" priority="25">
      <formula>$N$54="固定残業制"</formula>
    </cfRule>
  </conditionalFormatting>
  <conditionalFormatting sqref="N10">
    <cfRule type="expression" dxfId="73" priority="50">
      <formula>OR($I$9="裁量",$I$9="固定残業代有",$I$9="(大学・国研等)裁量")</formula>
    </cfRule>
  </conditionalFormatting>
  <conditionalFormatting sqref="O10">
    <cfRule type="expression" dxfId="72" priority="54">
      <formula>AND(OR($H$2="あり",$Q$2="あり"),I9&lt;&gt;"通常勤務")</formula>
    </cfRule>
  </conditionalFormatting>
  <conditionalFormatting sqref="O76">
    <cfRule type="expression" dxfId="71" priority="34">
      <formula>OR($N$54="管理職",$N$54="裁量労働制")</formula>
    </cfRule>
  </conditionalFormatting>
  <conditionalFormatting sqref="O77">
    <cfRule type="expression" dxfId="70" priority="13">
      <formula>OR(,$N$54="管理職",$N$54="裁量労働制")</formula>
    </cfRule>
  </conditionalFormatting>
  <conditionalFormatting sqref="O78">
    <cfRule type="expression" dxfId="69" priority="31">
      <formula>OR($N$54="管理職",$N$54="裁量労働制")</formula>
    </cfRule>
  </conditionalFormatting>
  <conditionalFormatting sqref="O80 O84 O88">
    <cfRule type="expression" dxfId="68" priority="20">
      <formula>$N$54="固定残業制"</formula>
    </cfRule>
  </conditionalFormatting>
  <conditionalFormatting sqref="P64 D68 O68:P68">
    <cfRule type="expression" dxfId="67" priority="7">
      <formula>OR($N$54="(大学・国研等)管理職",$N$54="(大学・国研等)裁量労働制")</formula>
    </cfRule>
  </conditionalFormatting>
  <conditionalFormatting sqref="P64 D68 P68 O71">
    <cfRule type="expression" dxfId="66" priority="16">
      <formula>OR($N$54="管理職",$N$54="裁量労働制",$N$54="固定残業制")</formula>
    </cfRule>
  </conditionalFormatting>
  <conditionalFormatting sqref="P65 P69 O72">
    <cfRule type="expression" dxfId="65" priority="11">
      <formula>OR($N$54="管理職",$N$54="裁量労働制",$N$54="固定残業制")</formula>
    </cfRule>
  </conditionalFormatting>
  <conditionalFormatting sqref="P65 P69">
    <cfRule type="expression" dxfId="64" priority="33">
      <formula>OR($N$54="管理職",$N$54="裁量労働制",$N$54="(大学・国研等)管理職",$N$54="(大学・国研等)裁量労働制")</formula>
    </cfRule>
  </conditionalFormatting>
  <conditionalFormatting sqref="Q2">
    <cfRule type="expression" dxfId="63" priority="47">
      <formula>COUNTA($F$1)=1</formula>
    </cfRule>
  </conditionalFormatting>
  <conditionalFormatting sqref="Q10">
    <cfRule type="expression" dxfId="62" priority="55">
      <formula>AND(OR($H$2="あり",$Q$2="あり"),I9&lt;&gt;"通常勤務")</formula>
    </cfRule>
  </conditionalFormatting>
  <conditionalFormatting sqref="AI1">
    <cfRule type="expression" dxfId="58" priority="56">
      <formula>COUNTIF(AI2:AI26,"○")=COUNTA($AH$2:$AH$26)</formula>
    </cfRule>
  </conditionalFormatting>
  <dataValidations count="9">
    <dataValidation type="list" allowBlank="1" showInputMessage="1" showErrorMessage="1" sqref="H2 Q2" xr:uid="{BEED4C37-AE7D-478C-893A-7F807FCC0E0B}">
      <formula1>"あり,なし"</formula1>
    </dataValidation>
    <dataValidation type="list" allowBlank="1" showInputMessage="1" showErrorMessage="1" sqref="F1:H1" xr:uid="{9698799F-A9D8-4E46-952E-B1C3D62E904E}">
      <formula1>"委託業務従事日誌,補助事業従事日誌"</formula1>
    </dataValidation>
    <dataValidation type="time" operator="greaterThan" allowBlank="1" showInputMessage="1" errorTitle="時刻を入力して下さい。" error="0:01以上の時刻を入力して下さい。" sqref="E13:E43 G13:G43" xr:uid="{3A1FF255-8EC7-43D7-BF1A-1EFBBDDABB5B}">
      <formula1>0</formula1>
    </dataValidation>
    <dataValidation type="time" allowBlank="1" showInputMessage="1" showErrorMessage="1" errorTitle="時刻を入力してください。" error="0:00から23:59までの時刻が入力できます。" sqref="H13:H43" xr:uid="{B70F9022-3238-4F1A-91F6-7E3E2A77092C}">
      <formula1>0</formula1>
      <formula2>0.999988425925926</formula2>
    </dataValidation>
    <dataValidation type="list" allowBlank="1" showInputMessage="1" showErrorMessage="1" sqref="N55:P55" xr:uid="{183E1582-EB26-4371-9563-6098C5225571}">
      <formula1>"管理職,裁量労働制,固定残業制,一般従業員,エフォート"</formula1>
    </dataValidation>
    <dataValidation type="list" imeMode="on" allowBlank="1" sqref="I9:J9" xr:uid="{F39F75B0-6DAF-4612-880F-5CF2DAB5850C}">
      <formula1>"通常勤務,管理職/高プロ,裁量,固定残業代有,(大学・国研等)管理職/高プロ,(大学・国研等)裁量,その他"</formula1>
    </dataValidation>
    <dataValidation type="list" allowBlank="1" showInputMessage="1" showErrorMessage="1" sqref="C13:C43" xr:uid="{D45ADDAD-3A0E-420C-9ACE-2CDD8A6D6E6E}">
      <formula1>$AP$4:$AP$7</formula1>
    </dataValidation>
    <dataValidation type="list" allowBlank="1" showInputMessage="1" showErrorMessage="1" sqref="I8:J8" xr:uid="{0572B9B9-67B3-42C6-9A2B-47FF80C5CE00}">
      <formula1>"直接雇用,出向,派遣"</formula1>
    </dataValidation>
    <dataValidation type="time" allowBlank="1" showInputMessage="1" errorTitle="時刻を入力してください。" error="0:00から23:59までの時刻が入力できます。" sqref="F13:F43 D13:D43" xr:uid="{ECCACF98-B488-442E-BF0C-66636D2E953B}">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471B1D0D-B810-4273-BFD9-FD060CF295F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2BC741D-4D03-49FA-A10F-CA90C8CEF395}">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840C5A56-E127-447A-9A72-877685DBD413}">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C364B2B1-4FA6-4450-8355-3705972D172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39A0292A-1F36-428B-BD4E-7396E800489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3418-BBD1-44DD-9A0D-346A353E98B0}">
  <sheetPr codeName="Sheet12"/>
  <dimension ref="A1:DD248"/>
  <sheetViews>
    <sheetView view="pageBreakPreview" zoomScaleNormal="100" zoomScaleSheetLayoutView="100" workbookViewId="0">
      <pane ySplit="1" topLeftCell="A2" activePane="bottomLeft" state="frozen"/>
      <selection pane="bottomLeft" activeCell="E7" sqref="E7:P7"/>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3" t="s">
        <v>180</v>
      </c>
      <c r="B1" s="364"/>
      <c r="C1" s="364"/>
      <c r="D1" s="364"/>
      <c r="E1" s="364"/>
      <c r="F1" s="372" t="s">
        <v>181</v>
      </c>
      <c r="G1" s="373"/>
      <c r="H1" s="373"/>
      <c r="I1" s="374" t="str">
        <f>IF(AI1="エラーなし","-","コメント(S列)をご確認ください。")</f>
        <v>コメント(S列)をご確認ください。</v>
      </c>
      <c r="J1" s="375"/>
      <c r="K1" s="375"/>
      <c r="L1" s="375"/>
      <c r="M1" s="375"/>
      <c r="N1" s="29" t="str">
        <f>IF($F$1="委託業務従事日誌","契約管理番号：","事業番号：")</f>
        <v>事業番号：</v>
      </c>
      <c r="O1" s="337" t="s">
        <v>151</v>
      </c>
      <c r="P1" s="338"/>
      <c r="Q1" s="10" t="str">
        <f>IF($F$1="委託業務従事日誌","別紙８","")</f>
        <v/>
      </c>
      <c r="R1" s="339" t="s">
        <v>46</v>
      </c>
      <c r="S1" s="326" t="s">
        <v>89</v>
      </c>
      <c r="T1" s="94"/>
      <c r="U1" s="71"/>
      <c r="V1" s="71"/>
      <c r="W1" s="71"/>
      <c r="X1" s="71"/>
      <c r="Y1" s="341" t="s">
        <v>72</v>
      </c>
      <c r="Z1" s="341" t="s">
        <v>73</v>
      </c>
      <c r="AA1" s="341" t="s">
        <v>74</v>
      </c>
      <c r="AB1" s="341" t="s">
        <v>75</v>
      </c>
      <c r="AC1" s="341" t="s">
        <v>78</v>
      </c>
      <c r="AD1" s="341" t="s">
        <v>76</v>
      </c>
      <c r="AE1" s="341" t="s">
        <v>77</v>
      </c>
      <c r="AF1" s="341" t="s">
        <v>120</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161</v>
      </c>
      <c r="B2" s="359"/>
      <c r="C2" s="359"/>
      <c r="D2" s="359"/>
      <c r="E2" s="359"/>
      <c r="F2" s="359"/>
      <c r="G2" s="359"/>
      <c r="H2" s="91"/>
      <c r="I2" s="92"/>
      <c r="J2" s="92"/>
      <c r="K2" s="92"/>
      <c r="L2" s="92"/>
      <c r="M2" s="92"/>
      <c r="N2" s="92"/>
      <c r="O2" s="92"/>
      <c r="P2" s="92" t="s">
        <v>160</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補助事業の名称：</v>
      </c>
      <c r="B3" s="344"/>
      <c r="C3" s="344"/>
      <c r="D3" s="344"/>
      <c r="E3" s="342" t="s">
        <v>124</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108</v>
      </c>
      <c r="AP3" s="157" t="s">
        <v>107</v>
      </c>
      <c r="AQ3" s="3"/>
      <c r="AR3" s="3"/>
      <c r="AS3" s="3"/>
    </row>
    <row r="4" spans="1:108" ht="17.149999999999999" customHeight="1" thickBot="1">
      <c r="A4" s="361"/>
      <c r="B4" s="362"/>
      <c r="C4" s="362"/>
      <c r="D4" s="362"/>
      <c r="E4" s="342" t="s">
        <v>123</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152</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委託・共同研究項目：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補助先等名称：</v>
      </c>
      <c r="D7" s="345"/>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159</v>
      </c>
      <c r="F8" s="351"/>
      <c r="G8" s="351"/>
      <c r="H8" s="351"/>
      <c r="I8" s="399"/>
      <c r="J8" s="399"/>
      <c r="K8" s="45"/>
      <c r="L8" s="45"/>
      <c r="M8" s="45" t="str">
        <f>IF($F$1="委託業務従事日誌","業務管理者等","主任研究者等")&amp;"　所属："</f>
        <v>主任研究者等　所属：</v>
      </c>
      <c r="N8" s="348" t="s">
        <v>125</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155</v>
      </c>
      <c r="F9" s="348"/>
      <c r="G9" s="348"/>
      <c r="H9" s="348"/>
      <c r="I9" s="349"/>
      <c r="J9" s="350"/>
      <c r="K9" s="44"/>
      <c r="L9" s="44"/>
      <c r="M9" s="309" t="s">
        <v>6</v>
      </c>
      <c r="N9" s="348" t="s">
        <v>122</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22</v>
      </c>
      <c r="C10" s="352" t="str">
        <f>"←稼働"&amp;F54&amp;"日
 + "&amp;"休暇"&amp;E54&amp;"日"</f>
        <v>←稼働22日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168</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46447</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46448</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46449</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46450</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116</v>
      </c>
      <c r="AR16" s="146" t="s">
        <v>12</v>
      </c>
      <c r="AS16" s="147" t="s">
        <v>12</v>
      </c>
    </row>
    <row r="17" spans="1:45" ht="17.149999999999999" customHeight="1">
      <c r="A17" s="7">
        <f t="shared" si="0"/>
        <v>46451</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46452</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46453</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46454</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46455</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46456</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46457</v>
      </c>
      <c r="B23" s="38" t="str">
        <f t="shared" si="5"/>
        <v>木</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46458</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46459</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46460</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46461</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46462</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46463</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46464</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46465</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46466</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46467</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46468</v>
      </c>
      <c r="B34" s="38" t="str">
        <f t="shared" si="5"/>
        <v>月</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46469</v>
      </c>
      <c r="B35" s="38" t="str">
        <f t="shared" si="5"/>
        <v>火</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46470</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46471</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46472</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46473</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46474</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46475</v>
      </c>
      <c r="B41" s="38" t="str">
        <f t="shared" si="5"/>
        <v>月</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46476</v>
      </c>
      <c r="B42" s="38" t="str">
        <f t="shared" si="5"/>
        <v>火</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46477</v>
      </c>
      <c r="B43" s="40" t="str">
        <f t="shared" si="5"/>
        <v>水</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15" t="s">
        <v>164</v>
      </c>
      <c r="B46" s="416"/>
      <c r="C46" s="416"/>
      <c r="D46" s="416"/>
      <c r="E46" s="416"/>
      <c r="F46" s="416"/>
      <c r="G46" s="416"/>
      <c r="H46" s="416"/>
      <c r="I46" s="416"/>
      <c r="J46" s="417" t="s">
        <v>165</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169</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1" t="s">
        <v>135</v>
      </c>
      <c r="M53" s="412"/>
      <c r="N53" s="199" t="s">
        <v>17</v>
      </c>
      <c r="O53" s="200"/>
      <c r="P53" s="200"/>
      <c r="Q53" s="200"/>
      <c r="AI53" s="67"/>
    </row>
    <row r="54" spans="1:45" ht="10.95" hidden="1" outlineLevel="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0.95" hidden="1" outlineLevel="1">
      <c r="A55" s="208"/>
      <c r="B55" s="208"/>
      <c r="C55" s="208"/>
      <c r="D55" s="209"/>
      <c r="E55" s="209"/>
      <c r="F55" s="209"/>
      <c r="G55" s="209"/>
      <c r="H55" s="209"/>
      <c r="I55" s="209"/>
      <c r="J55" s="209"/>
      <c r="K55" s="198"/>
      <c r="L55" s="210"/>
      <c r="M55" s="211"/>
      <c r="N55" s="208"/>
      <c r="O55" s="208"/>
      <c r="P55" s="208"/>
      <c r="Q55" s="208"/>
    </row>
    <row r="56" spans="1:45" ht="10.95" hidden="1" outlineLevel="1">
      <c r="A56" s="201">
        <f>A54</f>
        <v>22</v>
      </c>
      <c r="B56" s="202">
        <f>B54</f>
        <v>0</v>
      </c>
      <c r="C56" s="202"/>
      <c r="D56" s="212"/>
      <c r="E56" s="203">
        <f>E54</f>
        <v>0</v>
      </c>
      <c r="F56" s="204">
        <f>A56-E56</f>
        <v>22</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0.95" hidden="1" outlineLevel="1">
      <c r="A57" s="201">
        <f>A54</f>
        <v>22</v>
      </c>
      <c r="B57" s="202">
        <f>B54</f>
        <v>0</v>
      </c>
      <c r="C57" s="202"/>
      <c r="D57" s="213">
        <f>D54</f>
        <v>0</v>
      </c>
      <c r="E57" s="203">
        <f>E54</f>
        <v>0</v>
      </c>
      <c r="F57" s="204">
        <f>A57-E57</f>
        <v>22</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0.95" hidden="1" outlineLevel="1">
      <c r="A58" s="201">
        <f>A54</f>
        <v>22</v>
      </c>
      <c r="B58" s="202">
        <f>B54</f>
        <v>0</v>
      </c>
      <c r="C58" s="202"/>
      <c r="D58" s="213">
        <f>D54</f>
        <v>0</v>
      </c>
      <c r="E58" s="203">
        <f>E54</f>
        <v>0</v>
      </c>
      <c r="F58" s="204">
        <f>A58-E58</f>
        <v>22</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0.95" hidden="1" outlineLevel="1">
      <c r="A59" s="214"/>
      <c r="B59" s="214"/>
      <c r="C59" s="214"/>
      <c r="D59" s="215"/>
      <c r="E59" s="215"/>
      <c r="F59" s="215"/>
      <c r="G59" s="215"/>
      <c r="H59" s="215"/>
      <c r="I59" s="215"/>
      <c r="J59" s="215"/>
      <c r="K59" s="214"/>
      <c r="L59" s="413">
        <f>H54+J54</f>
        <v>0</v>
      </c>
      <c r="M59" s="414"/>
      <c r="N59" s="207" t="s">
        <v>15</v>
      </c>
      <c r="O59" s="207"/>
      <c r="P59" s="207"/>
      <c r="Q59" s="207"/>
    </row>
    <row r="60" spans="1:45" ht="13.25" hidden="1" outlineLevel="1">
      <c r="A60" s="201">
        <f>A54</f>
        <v>22</v>
      </c>
      <c r="B60" s="202">
        <f>B54</f>
        <v>0</v>
      </c>
      <c r="C60" s="202"/>
      <c r="D60" s="213"/>
      <c r="E60" s="203">
        <f>E54</f>
        <v>0</v>
      </c>
      <c r="F60" s="204">
        <f>A60-E60</f>
        <v>22</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25" hidden="1" outlineLevel="1">
      <c r="A61" s="201">
        <f>A54</f>
        <v>22</v>
      </c>
      <c r="B61" s="202">
        <f>B54</f>
        <v>0</v>
      </c>
      <c r="C61" s="202"/>
      <c r="D61" s="213">
        <f>D54</f>
        <v>0</v>
      </c>
      <c r="E61" s="203">
        <f>E54</f>
        <v>0</v>
      </c>
      <c r="F61" s="204">
        <f>A61-E61</f>
        <v>22</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143</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vqbs41E2Nkobukan2Nn5zLmU7+rYFp1eZDITnC0Xx2QTAP33a7oHdbRabtPqqC+nCOUGSY9e6sm/PCI9ROjdjg==" saltValue="rp+jdKuQtEBGlJ9gfGBmpQ=="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55" priority="40">
      <formula>OR($C13="休暇",$C13="休日")</formula>
    </cfRule>
  </conditionalFormatting>
  <conditionalFormatting sqref="B13:B43">
    <cfRule type="expression" dxfId="54" priority="53">
      <formula>$B13="土"</formula>
    </cfRule>
    <cfRule type="expression" dxfId="53" priority="52">
      <formula>$B13="日"</formula>
    </cfRule>
  </conditionalFormatting>
  <conditionalFormatting sqref="B64 B68 F68 B71">
    <cfRule type="expression" dxfId="52" priority="38">
      <formula>OR($N$54="管理職",$N$54="裁量労働制",$N$54="固定残業制")</formula>
    </cfRule>
  </conditionalFormatting>
  <conditionalFormatting sqref="B64 B68 F68">
    <cfRule type="expression" dxfId="51" priority="6">
      <formula>OR($N$54="(大学・国研等)管理職",$N$54="(大学・国研等)裁量労働制")</formula>
    </cfRule>
  </conditionalFormatting>
  <conditionalFormatting sqref="B76">
    <cfRule type="expression" dxfId="50" priority="18">
      <formula>OR($N$54="管理職",$N$54="裁量労働制")</formula>
    </cfRule>
  </conditionalFormatting>
  <conditionalFormatting sqref="B77">
    <cfRule type="expression" dxfId="49" priority="32">
      <formula>OR($N$54="管理職",$N$54="裁量労働制")</formula>
    </cfRule>
  </conditionalFormatting>
  <conditionalFormatting sqref="B80">
    <cfRule type="expression" dxfId="48" priority="30">
      <formula>$N$54="固定残業制"</formula>
    </cfRule>
  </conditionalFormatting>
  <conditionalFormatting sqref="B83 B87 B90">
    <cfRule type="expression" dxfId="47" priority="27">
      <formula>$N$54="固定残業制"</formula>
    </cfRule>
  </conditionalFormatting>
  <conditionalFormatting sqref="B84 B88 B91">
    <cfRule type="expression" dxfId="46" priority="24">
      <formula>$N$54="固定残業制"</formula>
    </cfRule>
  </conditionalFormatting>
  <conditionalFormatting sqref="B65:C65 B69:C69 F69 B72:C72 B78:C78">
    <cfRule type="expression" dxfId="45" priority="12">
      <formula>OR($N$54="管理職",$N$54="裁量労働制")</formula>
    </cfRule>
  </conditionalFormatting>
  <conditionalFormatting sqref="B65:C65 B69:C69 F69 B72:C72">
    <cfRule type="expression" dxfId="44" priority="36">
      <formula>OR($N$54="管理職",$N$54="裁量労働制",$N$54="固定残業制")</formula>
    </cfRule>
  </conditionalFormatting>
  <conditionalFormatting sqref="B65:C65 B69:C69 F69">
    <cfRule type="expression" dxfId="43" priority="5">
      <formula>OR($N$54="(大学・国研等)管理職",$N$54="(大学・国研等)裁量労働制")</formula>
    </cfRule>
  </conditionalFormatting>
  <conditionalFormatting sqref="B69:D69">
    <cfRule type="expression" dxfId="42" priority="10">
      <formula>OR($N$54="管理職",$N$54="裁量労働制",$N$54="固定残業制",$N$54="(大学・国研等)管理職",$N$54="(大学・国研等)裁量労働制")</formula>
    </cfRule>
  </conditionalFormatting>
  <conditionalFormatting sqref="C64 F64:O64 C68 G68:O68 C71:N71">
    <cfRule type="expression" dxfId="41" priority="17">
      <formula>OR($N$54="管理職",$N$54="裁量労働制",$N$54="固定残業制")</formula>
    </cfRule>
  </conditionalFormatting>
  <conditionalFormatting sqref="C80:L80">
    <cfRule type="expression" dxfId="40" priority="28">
      <formula>$N$54="固定残業制"</formula>
    </cfRule>
  </conditionalFormatting>
  <conditionalFormatting sqref="C83:L83 C90:N90 C87:E87">
    <cfRule type="expression" dxfId="39" priority="21">
      <formula>$N$54="固定残業制"</formula>
    </cfRule>
  </conditionalFormatting>
  <conditionalFormatting sqref="C84:L84 C88:L88 C91:N91">
    <cfRule type="expression" dxfId="38" priority="22">
      <formula>$N$54="固定残業制"</formula>
    </cfRule>
  </conditionalFormatting>
  <conditionalFormatting sqref="C76:N76">
    <cfRule type="expression" dxfId="37" priority="37">
      <formula>OR($N$54="管理職",$N$54="裁量労働制")</formula>
    </cfRule>
  </conditionalFormatting>
  <conditionalFormatting sqref="C78:N78">
    <cfRule type="expression" dxfId="36" priority="35">
      <formula>OR($N$54="管理職",$N$54="裁量労働制")</formula>
    </cfRule>
  </conditionalFormatting>
  <conditionalFormatting sqref="C64:O64 C68 G68:O68">
    <cfRule type="expression" dxfId="35" priority="15">
      <formula>OR($N$54="管理職",$N$54="裁量労働制",$N$54="固定残業制",$N$54="(大学・国研等)管理職",$N$54="(大学・国研等)裁量労働制")</formula>
    </cfRule>
  </conditionalFormatting>
  <conditionalFormatting sqref="D65">
    <cfRule type="expression" dxfId="34" priority="4">
      <formula>OR($N$54="(大学・国研等)管理職",$N$54="(大学・国研等)裁量労働制")</formula>
    </cfRule>
  </conditionalFormatting>
  <conditionalFormatting sqref="D65:O65 C69 G69:O69 C72:N72">
    <cfRule type="expression" dxfId="33" priority="14">
      <formula>OR($N$54="管理職",$N$54="裁量労働制",$N$54="固定残業制")</formula>
    </cfRule>
  </conditionalFormatting>
  <conditionalFormatting sqref="D65:O65 C69 G69:O69">
    <cfRule type="expression" dxfId="32" priority="8">
      <formula>OR($N$54="(大学・国研等)管理職",$N$54="(大学・国研等)裁量労働制")</formula>
    </cfRule>
  </conditionalFormatting>
  <conditionalFormatting sqref="E10:F10">
    <cfRule type="expression" dxfId="31" priority="43">
      <formula>OR(I9="管理職/高プロ",I9="固定残業代有",I9="(大学・国研等)管理職/高プロ")</formula>
    </cfRule>
  </conditionalFormatting>
  <conditionalFormatting sqref="F83:L83 H90:N90">
    <cfRule type="expression" dxfId="30" priority="9">
      <formula>$N$54="固定残業制"</formula>
    </cfRule>
  </conditionalFormatting>
  <conditionalFormatting sqref="F87:L87">
    <cfRule type="expression" dxfId="29" priority="23">
      <formula>$N$54="固定残業制"</formula>
    </cfRule>
  </conditionalFormatting>
  <conditionalFormatting sqref="F77:N77">
    <cfRule type="expression" dxfId="28" priority="19">
      <formula>OR($N$54="管理職",$N$54="裁量労働制")</formula>
    </cfRule>
  </conditionalFormatting>
  <conditionalFormatting sqref="G10">
    <cfRule type="expression" dxfId="27" priority="48">
      <formula>OR($I$9="管理職/高プロ",$I$9="固定残業代有",$I$9="(大学・国研等)管理職/高プロ")</formula>
    </cfRule>
  </conditionalFormatting>
  <conditionalFormatting sqref="H2">
    <cfRule type="expression" dxfId="26" priority="46">
      <formula>COUNTA($F$1)=1</formula>
    </cfRule>
  </conditionalFormatting>
  <conditionalFormatting sqref="H10">
    <cfRule type="expression" dxfId="25" priority="41">
      <formula>OR($I$9="管理職/高プロ",$I$9="裁量",$I$9="固定残業代有",$I$9="(大学・国研等)裁量")</formula>
    </cfRule>
  </conditionalFormatting>
  <conditionalFormatting sqref="I9:J9">
    <cfRule type="expression" dxfId="24" priority="49">
      <formula>COUNTA($F$1)=1</formula>
    </cfRule>
  </conditionalFormatting>
  <conditionalFormatting sqref="I1:M1">
    <cfRule type="expression" dxfId="23" priority="51">
      <formula>$I$1&lt;&gt;"-"</formula>
    </cfRule>
  </conditionalFormatting>
  <conditionalFormatting sqref="J10">
    <cfRule type="expression" dxfId="22" priority="42">
      <formula>OR($I$9="管理職/高プロ",$I$9="裁量",$I$9="固定残業代有",$I$9="(大学・国研等)裁量")</formula>
    </cfRule>
  </conditionalFormatting>
  <conditionalFormatting sqref="K10">
    <cfRule type="expression" dxfId="21" priority="44">
      <formula>OR($I$9="裁量",$I$9="固定残業代有",$I$9="(大学・国研等)裁量")</formula>
    </cfRule>
  </conditionalFormatting>
  <conditionalFormatting sqref="M80">
    <cfRule type="expression" dxfId="20" priority="29">
      <formula>$N$54="固定残業制"</formula>
    </cfRule>
  </conditionalFormatting>
  <conditionalFormatting sqref="M83 M87 O90">
    <cfRule type="expression" dxfId="19" priority="26">
      <formula>$N$54="固定残業制"</formula>
    </cfRule>
  </conditionalFormatting>
  <conditionalFormatting sqref="M84 M88 O91">
    <cfRule type="expression" dxfId="18" priority="25">
      <formula>$N$54="固定残業制"</formula>
    </cfRule>
  </conditionalFormatting>
  <conditionalFormatting sqref="N10">
    <cfRule type="expression" dxfId="17" priority="50">
      <formula>OR($I$9="裁量",$I$9="固定残業代有",$I$9="(大学・国研等)裁量")</formula>
    </cfRule>
  </conditionalFormatting>
  <conditionalFormatting sqref="O10">
    <cfRule type="expression" dxfId="16" priority="54">
      <formula>AND(OR($H$2="あり",$Q$2="あり"),I9&lt;&gt;"通常勤務")</formula>
    </cfRule>
  </conditionalFormatting>
  <conditionalFormatting sqref="O76">
    <cfRule type="expression" dxfId="15" priority="34">
      <formula>OR($N$54="管理職",$N$54="裁量労働制")</formula>
    </cfRule>
  </conditionalFormatting>
  <conditionalFormatting sqref="O77">
    <cfRule type="expression" dxfId="14" priority="13">
      <formula>OR(,$N$54="管理職",$N$54="裁量労働制")</formula>
    </cfRule>
  </conditionalFormatting>
  <conditionalFormatting sqref="O78">
    <cfRule type="expression" dxfId="13" priority="31">
      <formula>OR($N$54="管理職",$N$54="裁量労働制")</formula>
    </cfRule>
  </conditionalFormatting>
  <conditionalFormatting sqref="O80 O84 O88">
    <cfRule type="expression" dxfId="12" priority="20">
      <formula>$N$54="固定残業制"</formula>
    </cfRule>
  </conditionalFormatting>
  <conditionalFormatting sqref="P64 D68 O68:P68">
    <cfRule type="expression" dxfId="11" priority="7">
      <formula>OR($N$54="(大学・国研等)管理職",$N$54="(大学・国研等)裁量労働制")</formula>
    </cfRule>
  </conditionalFormatting>
  <conditionalFormatting sqref="P64 D68 P68 O71">
    <cfRule type="expression" dxfId="10" priority="16">
      <formula>OR($N$54="管理職",$N$54="裁量労働制",$N$54="固定残業制")</formula>
    </cfRule>
  </conditionalFormatting>
  <conditionalFormatting sqref="P65 P69 O72">
    <cfRule type="expression" dxfId="9" priority="11">
      <formula>OR($N$54="管理職",$N$54="裁量労働制",$N$54="固定残業制")</formula>
    </cfRule>
  </conditionalFormatting>
  <conditionalFormatting sqref="P65 P69">
    <cfRule type="expression" dxfId="8" priority="33">
      <formula>OR($N$54="管理職",$N$54="裁量労働制",$N$54="(大学・国研等)管理職",$N$54="(大学・国研等)裁量労働制")</formula>
    </cfRule>
  </conditionalFormatting>
  <conditionalFormatting sqref="Q2">
    <cfRule type="expression" dxfId="7" priority="47">
      <formula>COUNTA($F$1)=1</formula>
    </cfRule>
  </conditionalFormatting>
  <conditionalFormatting sqref="Q10">
    <cfRule type="expression" dxfId="6" priority="55">
      <formula>AND(OR($H$2="あり",$Q$2="あり"),I9&lt;&gt;"通常勤務")</formula>
    </cfRule>
  </conditionalFormatting>
  <conditionalFormatting sqref="AI1">
    <cfRule type="expression" dxfId="2"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894238C-B202-44CF-B79D-93DDFD954006}">
      <formula1>0</formula1>
      <formula2>0.999988425925926</formula2>
    </dataValidation>
    <dataValidation type="list" allowBlank="1" showInputMessage="1" showErrorMessage="1" sqref="I8:J8" xr:uid="{4D31F8E1-F664-4426-90AF-1D7D4258DE84}">
      <formula1>"直接雇用,出向,派遣"</formula1>
    </dataValidation>
    <dataValidation type="list" allowBlank="1" showInputMessage="1" showErrorMessage="1" sqref="C13:C43" xr:uid="{215D09F1-C628-4DB2-8ACD-2D2AC0F97333}">
      <formula1>$AP$4:$AP$7</formula1>
    </dataValidation>
    <dataValidation type="list" imeMode="on" allowBlank="1" sqref="I9:J9" xr:uid="{072202A8-651F-40DD-8681-26AEF79CB04E}">
      <formula1>"通常勤務,管理職/高プロ,裁量,固定残業代有,(大学・国研等)管理職/高プロ,(大学・国研等)裁量,その他"</formula1>
    </dataValidation>
    <dataValidation type="list" allowBlank="1" showInputMessage="1" showErrorMessage="1" sqref="N55:P55" xr:uid="{D5F2CB2D-DC8C-4923-A995-CF28673C0B5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C1F88B-225F-4967-BF45-B87746B7B00C}">
      <formula1>0</formula1>
      <formula2>0.999988425925926</formula2>
    </dataValidation>
    <dataValidation type="time" operator="greaterThan" allowBlank="1" showInputMessage="1" errorTitle="時刻を入力して下さい。" error="0:01以上の時刻を入力して下さい。" sqref="E13:E43 G13:G43" xr:uid="{A7E5C50F-B935-4E46-8D1D-DAB5B69D88DB}">
      <formula1>0</formula1>
    </dataValidation>
    <dataValidation type="list" allowBlank="1" showInputMessage="1" showErrorMessage="1" sqref="F1:H1" xr:uid="{46296D1D-3F0A-462F-99D0-4FAE79AB69BF}">
      <formula1>"委託業務従事日誌,補助事業従事日誌"</formula1>
    </dataValidation>
    <dataValidation type="list" allowBlank="1" showInputMessage="1" showErrorMessage="1" sqref="H2 Q2" xr:uid="{18A1917C-0FEE-4E8C-9A85-7146B1F884BA}">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1C83784-AA26-452A-A6BA-32ED92087A29}">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CDE6C83B-4BE2-475F-B70A-2E0AF013C544}">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28328D90-A945-4960-97D5-A5C4BF4EBF1D}">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418D3359-6518-4679-8CE0-8361B15A9C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2543279-9E9D-48B8-B491-F8D6E5B74C9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6E-5EED-466D-B40D-5AB50BE8874E}">
  <sheetPr codeName="Sheet1"/>
  <dimension ref="A1:DD248"/>
  <sheetViews>
    <sheetView view="pageBreakPreview" zoomScaleNormal="100" zoomScaleSheetLayoutView="100" workbookViewId="0">
      <pane ySplit="1" topLeftCell="A31" activePane="bottomLeft" state="frozen"/>
      <selection pane="bottomLeft" activeCell="I8" sqref="I8:J8"/>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3" t="s">
        <v>166</v>
      </c>
      <c r="B1" s="364"/>
      <c r="C1" s="364"/>
      <c r="D1" s="364"/>
      <c r="E1" s="364"/>
      <c r="F1" s="372" t="s">
        <v>181</v>
      </c>
      <c r="G1" s="373"/>
      <c r="H1" s="373"/>
      <c r="I1" s="374" t="str">
        <f>IF(AI1="エラーなし","-","コメント(S列)をご確認ください。")</f>
        <v>コメント(S列)をご確認ください。</v>
      </c>
      <c r="J1" s="375"/>
      <c r="K1" s="375"/>
      <c r="L1" s="375"/>
      <c r="M1" s="375"/>
      <c r="N1" s="29" t="str">
        <f>IF($F$1="委託業務従事日誌","契約管理番号：","事業番号：")</f>
        <v>事業番号：</v>
      </c>
      <c r="O1" s="337" t="s">
        <v>151</v>
      </c>
      <c r="P1" s="338"/>
      <c r="Q1" s="10" t="str">
        <f>IF($F$1="委託業務従事日誌","別紙８","")</f>
        <v/>
      </c>
      <c r="R1" s="339" t="s">
        <v>46</v>
      </c>
      <c r="S1" s="326" t="s">
        <v>89</v>
      </c>
      <c r="T1" s="94"/>
      <c r="U1" s="71"/>
      <c r="V1" s="71"/>
      <c r="W1" s="71"/>
      <c r="X1" s="71"/>
      <c r="Y1" s="341" t="s">
        <v>72</v>
      </c>
      <c r="Z1" s="341" t="s">
        <v>73</v>
      </c>
      <c r="AA1" s="341" t="s">
        <v>74</v>
      </c>
      <c r="AB1" s="341" t="s">
        <v>75</v>
      </c>
      <c r="AC1" s="341" t="s">
        <v>78</v>
      </c>
      <c r="AD1" s="341" t="s">
        <v>76</v>
      </c>
      <c r="AE1" s="341" t="s">
        <v>77</v>
      </c>
      <c r="AF1" s="341" t="s">
        <v>120</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161</v>
      </c>
      <c r="B2" s="359"/>
      <c r="C2" s="359"/>
      <c r="D2" s="359"/>
      <c r="E2" s="359"/>
      <c r="F2" s="359"/>
      <c r="G2" s="359"/>
      <c r="H2" s="91"/>
      <c r="I2" s="92"/>
      <c r="J2" s="92"/>
      <c r="K2" s="92"/>
      <c r="L2" s="92"/>
      <c r="M2" s="92"/>
      <c r="N2" s="92"/>
      <c r="O2" s="92"/>
      <c r="P2" s="92" t="s">
        <v>160</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補助事業の名称：</v>
      </c>
      <c r="B3" s="344"/>
      <c r="C3" s="344"/>
      <c r="D3" s="344"/>
      <c r="E3" s="342" t="s">
        <v>124</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108</v>
      </c>
      <c r="AP3" s="157" t="s">
        <v>107</v>
      </c>
      <c r="AQ3" s="3"/>
      <c r="AR3" s="3"/>
      <c r="AS3" s="3"/>
    </row>
    <row r="4" spans="1:108" ht="17.149999999999999" customHeight="1" thickBot="1">
      <c r="A4" s="361"/>
      <c r="B4" s="362"/>
      <c r="C4" s="362"/>
      <c r="D4" s="362"/>
      <c r="E4" s="342" t="s">
        <v>123</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152</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委託・共同研究項目：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補助先等名称：</v>
      </c>
      <c r="D7" s="345"/>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159</v>
      </c>
      <c r="F8" s="351"/>
      <c r="G8" s="351"/>
      <c r="H8" s="351"/>
      <c r="I8" s="399"/>
      <c r="J8" s="399"/>
      <c r="K8" s="45"/>
      <c r="L8" s="45"/>
      <c r="M8" s="45" t="str">
        <f>IF($F$1="委託業務従事日誌","業務管理者等","主任研究者等")&amp;"　所属："</f>
        <v>主任研究者等　所属：</v>
      </c>
      <c r="N8" s="348" t="s">
        <v>125</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155</v>
      </c>
      <c r="F9" s="348"/>
      <c r="G9" s="348"/>
      <c r="H9" s="348"/>
      <c r="I9" s="349"/>
      <c r="J9" s="350"/>
      <c r="K9" s="44"/>
      <c r="L9" s="44"/>
      <c r="M9" s="309" t="s">
        <v>6</v>
      </c>
      <c r="N9" s="348" t="s">
        <v>122</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18</v>
      </c>
      <c r="C10" s="352" t="str">
        <f>"←稼働"&amp;F54&amp;"日
 + "&amp;"休暇"&amp;E54&amp;"日"</f>
        <v>←稼働18日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168</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46143</v>
      </c>
      <c r="B13" s="37" t="str">
        <f>TEXT(A13,"aaa")</f>
        <v>金</v>
      </c>
      <c r="C13" s="85" t="s">
        <v>119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46144</v>
      </c>
      <c r="B14" s="38" t="str">
        <f>TEXT(A14,"aaa")</f>
        <v>土</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46145</v>
      </c>
      <c r="B15" s="38" t="str">
        <f t="shared" ref="B15:B18" si="1">TEXT(A15,"aaa")</f>
        <v>日</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46146</v>
      </c>
      <c r="B16" s="38" t="str">
        <f t="shared" si="1"/>
        <v>月</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116</v>
      </c>
      <c r="AR16" s="146" t="s">
        <v>12</v>
      </c>
      <c r="AS16" s="147" t="s">
        <v>12</v>
      </c>
    </row>
    <row r="17" spans="1:45" ht="17.149999999999999" customHeight="1">
      <c r="A17" s="7">
        <f t="shared" si="0"/>
        <v>46147</v>
      </c>
      <c r="B17" s="38" t="str">
        <f t="shared" si="1"/>
        <v>火</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46148</v>
      </c>
      <c r="B18" s="39" t="str">
        <f t="shared" si="1"/>
        <v>水</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46149</v>
      </c>
      <c r="B19" s="39" t="str">
        <f>TEXT(A19,"aaa")</f>
        <v>木</v>
      </c>
      <c r="C19" s="85" t="s">
        <v>119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46150</v>
      </c>
      <c r="B20" s="38" t="str">
        <f>TEXT(A20,"aaa")</f>
        <v>金</v>
      </c>
      <c r="C20" s="85" t="s">
        <v>119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46151</v>
      </c>
      <c r="B21" s="38" t="str">
        <f t="shared" ref="B21:B43" si="5">TEXT(A21,"aaa")</f>
        <v>土</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46152</v>
      </c>
      <c r="B22" s="38" t="str">
        <f t="shared" si="5"/>
        <v>日</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46153</v>
      </c>
      <c r="B23" s="38" t="str">
        <f t="shared" si="5"/>
        <v>月</v>
      </c>
      <c r="C23" s="85" t="s">
        <v>119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46154</v>
      </c>
      <c r="B24" s="38" t="str">
        <f t="shared" si="5"/>
        <v>火</v>
      </c>
      <c r="C24" s="85" t="s">
        <v>119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46155</v>
      </c>
      <c r="B25" s="38" t="str">
        <f t="shared" si="5"/>
        <v>水</v>
      </c>
      <c r="C25" s="85" t="s">
        <v>119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46156</v>
      </c>
      <c r="B26" s="38" t="str">
        <f t="shared" si="5"/>
        <v>木</v>
      </c>
      <c r="C26" s="85" t="s">
        <v>119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46157</v>
      </c>
      <c r="B27" s="38" t="str">
        <f t="shared" si="5"/>
        <v>金</v>
      </c>
      <c r="C27" s="85" t="s">
        <v>119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46158</v>
      </c>
      <c r="B28" s="38" t="str">
        <f t="shared" si="5"/>
        <v>土</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46159</v>
      </c>
      <c r="B29" s="38" t="str">
        <f t="shared" si="5"/>
        <v>日</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46160</v>
      </c>
      <c r="B30" s="38" t="str">
        <f t="shared" si="5"/>
        <v>月</v>
      </c>
      <c r="C30" s="85" t="s">
        <v>119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46161</v>
      </c>
      <c r="B31" s="38" t="str">
        <f t="shared" si="5"/>
        <v>火</v>
      </c>
      <c r="C31" s="85" t="s">
        <v>119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46162</v>
      </c>
      <c r="B32" s="38" t="str">
        <f t="shared" si="5"/>
        <v>水</v>
      </c>
      <c r="C32" s="85" t="s">
        <v>119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46163</v>
      </c>
      <c r="B33" s="38" t="str">
        <f t="shared" si="5"/>
        <v>木</v>
      </c>
      <c r="C33" s="85" t="s">
        <v>119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46164</v>
      </c>
      <c r="B34" s="38" t="str">
        <f t="shared" si="5"/>
        <v>金</v>
      </c>
      <c r="C34" s="85" t="s">
        <v>119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46165</v>
      </c>
      <c r="B35" s="38" t="str">
        <f t="shared" si="5"/>
        <v>土</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46166</v>
      </c>
      <c r="B36" s="38" t="str">
        <f t="shared" si="5"/>
        <v>日</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46167</v>
      </c>
      <c r="B37" s="38" t="str">
        <f t="shared" si="5"/>
        <v>月</v>
      </c>
      <c r="C37" s="85" t="s">
        <v>119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46168</v>
      </c>
      <c r="B38" s="38" t="str">
        <f t="shared" si="5"/>
        <v>火</v>
      </c>
      <c r="C38" s="85" t="s">
        <v>119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46169</v>
      </c>
      <c r="B39" s="38" t="str">
        <f t="shared" si="5"/>
        <v>水</v>
      </c>
      <c r="C39" s="85" t="s">
        <v>119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46170</v>
      </c>
      <c r="B40" s="38" t="str">
        <f t="shared" si="5"/>
        <v>木</v>
      </c>
      <c r="C40" s="85" t="s">
        <v>119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46171</v>
      </c>
      <c r="B41" s="38" t="str">
        <f t="shared" si="5"/>
        <v>金</v>
      </c>
      <c r="C41" s="85" t="s">
        <v>119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46172</v>
      </c>
      <c r="B42" s="38" t="str">
        <f t="shared" si="5"/>
        <v>土</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46173</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15" t="s">
        <v>164</v>
      </c>
      <c r="B46" s="416"/>
      <c r="C46" s="416"/>
      <c r="D46" s="416"/>
      <c r="E46" s="416"/>
      <c r="F46" s="416"/>
      <c r="G46" s="416"/>
      <c r="H46" s="416"/>
      <c r="I46" s="416"/>
      <c r="J46" s="417" t="s">
        <v>165</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169</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1" t="s">
        <v>135</v>
      </c>
      <c r="M53" s="412"/>
      <c r="N53" s="199" t="s">
        <v>17</v>
      </c>
      <c r="O53" s="200"/>
      <c r="P53" s="200"/>
      <c r="Q53" s="200"/>
      <c r="AI53" s="67"/>
    </row>
    <row r="54" spans="1:45" ht="11.5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18</v>
      </c>
      <c r="B56" s="202">
        <f>B54</f>
        <v>0</v>
      </c>
      <c r="C56" s="202"/>
      <c r="D56" s="212"/>
      <c r="E56" s="203">
        <f>E54</f>
        <v>0</v>
      </c>
      <c r="F56" s="204">
        <f>A56-E56</f>
        <v>18</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5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5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55"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5" hidden="1" outlineLevel="1" thickBot="1">
      <c r="A60" s="201">
        <f>A54</f>
        <v>18</v>
      </c>
      <c r="B60" s="202">
        <f>B54</f>
        <v>0</v>
      </c>
      <c r="C60" s="202"/>
      <c r="D60" s="213"/>
      <c r="E60" s="203">
        <f>E54</f>
        <v>0</v>
      </c>
      <c r="F60" s="204">
        <f>A60-E60</f>
        <v>18</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143</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B8DCuqASZOmOCQRj/cw6ofW9vwAx9cLIReLE204mny/KdlTPfFT0x39Q2TYIyKPLXo8WE5Ye1kifXSCwEgihyw==" saltValue="HlCD//fEcoFLJwOqQwL6tg==" spinCount="100000" sheet="1" formatRows="0" selectLockedCells="1"/>
  <dataConsolidate/>
  <mergeCells count="115">
    <mergeCell ref="Y1:Y12"/>
    <mergeCell ref="O1:P1"/>
    <mergeCell ref="R1:R3"/>
    <mergeCell ref="E6:P6"/>
    <mergeCell ref="C7:D7"/>
    <mergeCell ref="A9:A10"/>
    <mergeCell ref="E9:H9"/>
    <mergeCell ref="I9:J9"/>
    <mergeCell ref="N9:P9"/>
    <mergeCell ref="C10:D10"/>
    <mergeCell ref="E10:F10"/>
    <mergeCell ref="H10:I10"/>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J13:Q19"/>
    <mergeCell ref="J20:Q27"/>
    <mergeCell ref="J28:Q35"/>
    <mergeCell ref="J36: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615" priority="41">
      <formula>OR($C13="休暇",$C13="休日")</formula>
    </cfRule>
  </conditionalFormatting>
  <conditionalFormatting sqref="B13:B43">
    <cfRule type="expression" dxfId="614" priority="54">
      <formula>$B13="土"</formula>
    </cfRule>
    <cfRule type="expression" dxfId="613" priority="53">
      <formula>$B13="日"</formula>
    </cfRule>
  </conditionalFormatting>
  <conditionalFormatting sqref="B64 B68 F68 B71">
    <cfRule type="expression" dxfId="612" priority="39">
      <formula>OR($N$54="管理職",$N$54="裁量労働制",$N$54="固定残業制")</formula>
    </cfRule>
  </conditionalFormatting>
  <conditionalFormatting sqref="B64 B68 F68">
    <cfRule type="expression" dxfId="611" priority="7">
      <formula>OR($N$54="(大学・国研等)管理職",$N$54="(大学・国研等)裁量労働制")</formula>
    </cfRule>
  </conditionalFormatting>
  <conditionalFormatting sqref="B76">
    <cfRule type="expression" dxfId="610" priority="19">
      <formula>OR($N$54="管理職",$N$54="裁量労働制")</formula>
    </cfRule>
  </conditionalFormatting>
  <conditionalFormatting sqref="B77">
    <cfRule type="expression" dxfId="609" priority="33">
      <formula>OR($N$54="管理職",$N$54="裁量労働制")</formula>
    </cfRule>
  </conditionalFormatting>
  <conditionalFormatting sqref="B80">
    <cfRule type="expression" dxfId="608" priority="31">
      <formula>$N$54="固定残業制"</formula>
    </cfRule>
  </conditionalFormatting>
  <conditionalFormatting sqref="B83 B87 B90">
    <cfRule type="expression" dxfId="607" priority="28">
      <formula>$N$54="固定残業制"</formula>
    </cfRule>
  </conditionalFormatting>
  <conditionalFormatting sqref="B84 B88 B91">
    <cfRule type="expression" dxfId="606" priority="25">
      <formula>$N$54="固定残業制"</formula>
    </cfRule>
  </conditionalFormatting>
  <conditionalFormatting sqref="B65:C65 B69:C69 F69 B72:C72 B78:C78">
    <cfRule type="expression" dxfId="605" priority="13">
      <formula>OR($N$54="管理職",$N$54="裁量労働制")</formula>
    </cfRule>
  </conditionalFormatting>
  <conditionalFormatting sqref="B65:C65 B69:C69 F69 B72:C72">
    <cfRule type="expression" dxfId="604" priority="37">
      <formula>OR($N$54="管理職",$N$54="裁量労働制",$N$54="固定残業制")</formula>
    </cfRule>
  </conditionalFormatting>
  <conditionalFormatting sqref="B65:C65 B69:C69 F69">
    <cfRule type="expression" dxfId="603" priority="6">
      <formula>OR($N$54="(大学・国研等)管理職",$N$54="(大学・国研等)裁量労働制")</formula>
    </cfRule>
  </conditionalFormatting>
  <conditionalFormatting sqref="B69:D69">
    <cfRule type="expression" dxfId="602" priority="11">
      <formula>OR($N$54="管理職",$N$54="裁量労働制",$N$54="固定残業制",$N$54="(大学・国研等)管理職",$N$54="(大学・国研等)裁量労働制")</formula>
    </cfRule>
  </conditionalFormatting>
  <conditionalFormatting sqref="C64 F64:O64 C68 G68:O68 C71:N71">
    <cfRule type="expression" dxfId="601" priority="18">
      <formula>OR($N$54="管理職",$N$54="裁量労働制",$N$54="固定残業制")</formula>
    </cfRule>
  </conditionalFormatting>
  <conditionalFormatting sqref="C80:L80">
    <cfRule type="expression" dxfId="600" priority="29">
      <formula>$N$54="固定残業制"</formula>
    </cfRule>
  </conditionalFormatting>
  <conditionalFormatting sqref="C83:L83 C90:N90 C87:E87">
    <cfRule type="expression" dxfId="599" priority="22">
      <formula>$N$54="固定残業制"</formula>
    </cfRule>
  </conditionalFormatting>
  <conditionalFormatting sqref="C84:L84 C88:L88 C91:N91">
    <cfRule type="expression" dxfId="598" priority="23">
      <formula>$N$54="固定残業制"</formula>
    </cfRule>
  </conditionalFormatting>
  <conditionalFormatting sqref="C76:N76">
    <cfRule type="expression" dxfId="597" priority="38">
      <formula>OR($N$54="管理職",$N$54="裁量労働制")</formula>
    </cfRule>
  </conditionalFormatting>
  <conditionalFormatting sqref="C78:N78">
    <cfRule type="expression" dxfId="596" priority="36">
      <formula>OR($N$54="管理職",$N$54="裁量労働制")</formula>
    </cfRule>
  </conditionalFormatting>
  <conditionalFormatting sqref="C64:O64 C68 G68:O68">
    <cfRule type="expression" dxfId="595" priority="16">
      <formula>OR($N$54="管理職",$N$54="裁量労働制",$N$54="固定残業制",$N$54="(大学・国研等)管理職",$N$54="(大学・国研等)裁量労働制")</formula>
    </cfRule>
  </conditionalFormatting>
  <conditionalFormatting sqref="D65">
    <cfRule type="expression" dxfId="594" priority="5">
      <formula>OR($N$54="(大学・国研等)管理職",$N$54="(大学・国研等)裁量労働制")</formula>
    </cfRule>
  </conditionalFormatting>
  <conditionalFormatting sqref="D65:O65 C69 G69:O69 C72:N72">
    <cfRule type="expression" dxfId="593" priority="15">
      <formula>OR($N$54="管理職",$N$54="裁量労働制",$N$54="固定残業制")</formula>
    </cfRule>
  </conditionalFormatting>
  <conditionalFormatting sqref="D65:O65 C69 G69:O69">
    <cfRule type="expression" dxfId="592" priority="9">
      <formula>OR($N$54="(大学・国研等)管理職",$N$54="(大学・国研等)裁量労働制")</formula>
    </cfRule>
  </conditionalFormatting>
  <conditionalFormatting sqref="E10:F10">
    <cfRule type="expression" dxfId="591" priority="44">
      <formula>OR(I9="管理職/高プロ",I9="固定残業代有",I9="(大学・国研等)管理職/高プロ")</formula>
    </cfRule>
  </conditionalFormatting>
  <conditionalFormatting sqref="F83:L83 H90:N90">
    <cfRule type="expression" dxfId="590" priority="10">
      <formula>$N$54="固定残業制"</formula>
    </cfRule>
  </conditionalFormatting>
  <conditionalFormatting sqref="F87:L87">
    <cfRule type="expression" dxfId="589" priority="24">
      <formula>$N$54="固定残業制"</formula>
    </cfRule>
  </conditionalFormatting>
  <conditionalFormatting sqref="F77:N77">
    <cfRule type="expression" dxfId="588" priority="20">
      <formula>OR($N$54="管理職",$N$54="裁量労働制")</formula>
    </cfRule>
  </conditionalFormatting>
  <conditionalFormatting sqref="G10">
    <cfRule type="expression" dxfId="587" priority="49">
      <formula>OR($I$9="管理職/高プロ",$I$9="固定残業代有",$I$9="(大学・国研等)管理職/高プロ")</formula>
    </cfRule>
  </conditionalFormatting>
  <conditionalFormatting sqref="H2">
    <cfRule type="expression" dxfId="586" priority="47">
      <formula>COUNTA($F$1)=1</formula>
    </cfRule>
  </conditionalFormatting>
  <conditionalFormatting sqref="H10">
    <cfRule type="expression" dxfId="585" priority="42">
      <formula>OR($I$9="管理職/高プロ",$I$9="裁量",$I$9="固定残業代有",$I$9="(大学・国研等)裁量")</formula>
    </cfRule>
  </conditionalFormatting>
  <conditionalFormatting sqref="I9:J9">
    <cfRule type="expression" dxfId="584" priority="50">
      <formula>COUNTA($F$1)=1</formula>
    </cfRule>
  </conditionalFormatting>
  <conditionalFormatting sqref="I1:M1">
    <cfRule type="expression" dxfId="583" priority="52">
      <formula>$I$1&lt;&gt;"-"</formula>
    </cfRule>
  </conditionalFormatting>
  <conditionalFormatting sqref="J10">
    <cfRule type="expression" dxfId="582" priority="43">
      <formula>OR($I$9="管理職/高プロ",$I$9="裁量",$I$9="固定残業代有",$I$9="(大学・国研等)裁量")</formula>
    </cfRule>
  </conditionalFormatting>
  <conditionalFormatting sqref="K10">
    <cfRule type="expression" dxfId="581" priority="45">
      <formula>OR($I$9="裁量",$I$9="固定残業代有",$I$9="(大学・国研等)裁量")</formula>
    </cfRule>
  </conditionalFormatting>
  <conditionalFormatting sqref="M80">
    <cfRule type="expression" dxfId="580" priority="30">
      <formula>$N$54="固定残業制"</formula>
    </cfRule>
  </conditionalFormatting>
  <conditionalFormatting sqref="M83 M87 O90">
    <cfRule type="expression" dxfId="579" priority="27">
      <formula>$N$54="固定残業制"</formula>
    </cfRule>
  </conditionalFormatting>
  <conditionalFormatting sqref="M84 M88 O91">
    <cfRule type="expression" dxfId="578" priority="26">
      <formula>$N$54="固定残業制"</formula>
    </cfRule>
  </conditionalFormatting>
  <conditionalFormatting sqref="N10">
    <cfRule type="expression" dxfId="577" priority="51">
      <formula>OR($I$9="裁量",$I$9="固定残業代有",$I$9="(大学・国研等)裁量")</formula>
    </cfRule>
  </conditionalFormatting>
  <conditionalFormatting sqref="O10">
    <cfRule type="expression" dxfId="576" priority="55">
      <formula>AND(OR($H$2="あり",$Q$2="あり"),I9&lt;&gt;"通常勤務")</formula>
    </cfRule>
  </conditionalFormatting>
  <conditionalFormatting sqref="O76">
    <cfRule type="expression" dxfId="575" priority="35">
      <formula>OR($N$54="管理職",$N$54="裁量労働制")</formula>
    </cfRule>
  </conditionalFormatting>
  <conditionalFormatting sqref="O77">
    <cfRule type="expression" dxfId="574" priority="14">
      <formula>OR(,$N$54="管理職",$N$54="裁量労働制")</formula>
    </cfRule>
  </conditionalFormatting>
  <conditionalFormatting sqref="O78">
    <cfRule type="expression" dxfId="573" priority="32">
      <formula>OR($N$54="管理職",$N$54="裁量労働制")</formula>
    </cfRule>
  </conditionalFormatting>
  <conditionalFormatting sqref="O80 O84 O88">
    <cfRule type="expression" dxfId="572" priority="21">
      <formula>$N$54="固定残業制"</formula>
    </cfRule>
  </conditionalFormatting>
  <conditionalFormatting sqref="P64 D68 O68:P68">
    <cfRule type="expression" dxfId="571" priority="8">
      <formula>OR($N$54="(大学・国研等)管理職",$N$54="(大学・国研等)裁量労働制")</formula>
    </cfRule>
  </conditionalFormatting>
  <conditionalFormatting sqref="P64 D68 P68 O71">
    <cfRule type="expression" dxfId="570" priority="17">
      <formula>OR($N$54="管理職",$N$54="裁量労働制",$N$54="固定残業制")</formula>
    </cfRule>
  </conditionalFormatting>
  <conditionalFormatting sqref="P65 P69 O72">
    <cfRule type="expression" dxfId="569" priority="12">
      <formula>OR($N$54="管理職",$N$54="裁量労働制",$N$54="固定残業制")</formula>
    </cfRule>
  </conditionalFormatting>
  <conditionalFormatting sqref="P65 P69">
    <cfRule type="expression" dxfId="568" priority="34">
      <formula>OR($N$54="管理職",$N$54="裁量労働制",$N$54="(大学・国研等)管理職",$N$54="(大学・国研等)裁量労働制")</formula>
    </cfRule>
  </conditionalFormatting>
  <conditionalFormatting sqref="Q2">
    <cfRule type="expression" dxfId="567" priority="48">
      <formula>COUNTA($F$1)=1</formula>
    </cfRule>
  </conditionalFormatting>
  <conditionalFormatting sqref="Q10">
    <cfRule type="expression" dxfId="566" priority="56">
      <formula>AND(OR($H$2="あり",$Q$2="あり"),I9&lt;&gt;"通常勤務")</formula>
    </cfRule>
  </conditionalFormatting>
  <conditionalFormatting sqref="AI1">
    <cfRule type="expression" dxfId="562" priority="57">
      <formula>COUNTIF(AI2:AI26,"○")=COUNTA($AH$2:$AH$26)</formula>
    </cfRule>
  </conditionalFormatting>
  <dataValidations count="9">
    <dataValidation type="time" allowBlank="1" showInputMessage="1" errorTitle="時刻を入力してください。" error="0:00から23:59までの時刻が入力できます。" sqref="F13:F43 D13:D43" xr:uid="{5B4C28F0-637C-4383-B906-21C2E2A608ED}">
      <formula1>0</formula1>
      <formula2>0.999988425925926</formula2>
    </dataValidation>
    <dataValidation type="list" allowBlank="1" showInputMessage="1" showErrorMessage="1" sqref="I8:J8" xr:uid="{DC313C0C-31F1-4363-BC3D-13376DEF1E7F}">
      <formula1>"直接雇用,出向,派遣"</formula1>
    </dataValidation>
    <dataValidation type="list" allowBlank="1" showInputMessage="1" showErrorMessage="1" sqref="C13:C43" xr:uid="{08D4DF8D-2FE9-4BF9-9003-7BCC851A96BC}">
      <formula1>$AP$4:$AP$7</formula1>
    </dataValidation>
    <dataValidation type="list" imeMode="on" allowBlank="1" sqref="I9:J9" xr:uid="{02F2A2C4-F59F-41D7-A551-5679194512AF}">
      <formula1>"通常勤務,管理職/高プロ,裁量,固定残業代有,(大学・国研等)管理職/高プロ,(大学・国研等)裁量,その他"</formula1>
    </dataValidation>
    <dataValidation type="list" allowBlank="1" showInputMessage="1" showErrorMessage="1" sqref="N55:P55" xr:uid="{04C3BB7B-A2F4-4056-AE3D-CB5348F9E9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5557A8-504C-4CF2-AA21-DD31D94D60E4}">
      <formula1>0</formula1>
      <formula2>0.999988425925926</formula2>
    </dataValidation>
    <dataValidation type="time" operator="greaterThan" allowBlank="1" showInputMessage="1" errorTitle="時刻を入力して下さい。" error="0:01以上の時刻を入力して下さい。" sqref="E13:E43 G13:G43" xr:uid="{F5F80CD1-8933-451B-9E01-FC34DC0A8ECE}">
      <formula1>0</formula1>
    </dataValidation>
    <dataValidation type="list" allowBlank="1" showInputMessage="1" showErrorMessage="1" sqref="F1:H1" xr:uid="{3A68510F-5E00-4E02-B458-D1BFE5BE00A8}">
      <formula1>"委託業務従事日誌,補助事業従事日誌"</formula1>
    </dataValidation>
    <dataValidation type="list" allowBlank="1" showInputMessage="1" showErrorMessage="1" sqref="H2 Q2" xr:uid="{F0713E73-774F-423F-87A5-9F8548600BC0}">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2809625F-4DFC-42D6-93B7-563C6BE04CE3}">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8BBB12A7-20F4-45FD-BB2B-25D6124732AF}">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3CF8687A-6E10-4349-8C62-71AA77930788}">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6D53AC45-EAA5-4640-A8C6-3F9003E2B50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59F6CC64-92F8-4AAB-A9C8-114D33D2F5A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7307-4D36-4189-9765-411021250A88}">
  <sheetPr codeName="Sheet3"/>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3" t="s">
        <v>171</v>
      </c>
      <c r="B1" s="364"/>
      <c r="C1" s="364"/>
      <c r="D1" s="364"/>
      <c r="E1" s="364"/>
      <c r="F1" s="372" t="s">
        <v>181</v>
      </c>
      <c r="G1" s="373"/>
      <c r="H1" s="373"/>
      <c r="I1" s="374" t="str">
        <f>IF(AI1="エラーなし","-","コメント(S列)をご確認ください。")</f>
        <v>コメント(S列)をご確認ください。</v>
      </c>
      <c r="J1" s="375"/>
      <c r="K1" s="375"/>
      <c r="L1" s="375"/>
      <c r="M1" s="375"/>
      <c r="N1" s="29" t="str">
        <f>IF($F$1="委託業務従事日誌","契約管理番号：","事業番号：")</f>
        <v>事業番号：</v>
      </c>
      <c r="O1" s="337" t="s">
        <v>151</v>
      </c>
      <c r="P1" s="338"/>
      <c r="Q1" s="10" t="str">
        <f>IF($F$1="委託業務従事日誌","別紙８","")</f>
        <v/>
      </c>
      <c r="R1" s="339" t="s">
        <v>46</v>
      </c>
      <c r="S1" s="326" t="s">
        <v>89</v>
      </c>
      <c r="T1" s="94"/>
      <c r="U1" s="71"/>
      <c r="V1" s="71"/>
      <c r="W1" s="71"/>
      <c r="X1" s="71"/>
      <c r="Y1" s="341" t="s">
        <v>72</v>
      </c>
      <c r="Z1" s="341" t="s">
        <v>73</v>
      </c>
      <c r="AA1" s="341" t="s">
        <v>74</v>
      </c>
      <c r="AB1" s="341" t="s">
        <v>75</v>
      </c>
      <c r="AC1" s="341" t="s">
        <v>78</v>
      </c>
      <c r="AD1" s="341" t="s">
        <v>76</v>
      </c>
      <c r="AE1" s="341" t="s">
        <v>77</v>
      </c>
      <c r="AF1" s="341" t="s">
        <v>120</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161</v>
      </c>
      <c r="B2" s="359"/>
      <c r="C2" s="359"/>
      <c r="D2" s="359"/>
      <c r="E2" s="359"/>
      <c r="F2" s="359"/>
      <c r="G2" s="359"/>
      <c r="H2" s="91"/>
      <c r="I2" s="92"/>
      <c r="J2" s="92"/>
      <c r="K2" s="92"/>
      <c r="L2" s="92"/>
      <c r="M2" s="92"/>
      <c r="N2" s="92"/>
      <c r="O2" s="92"/>
      <c r="P2" s="92" t="s">
        <v>160</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補助事業の名称：</v>
      </c>
      <c r="B3" s="344"/>
      <c r="C3" s="344"/>
      <c r="D3" s="344"/>
      <c r="E3" s="342" t="s">
        <v>124</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108</v>
      </c>
      <c r="AP3" s="157" t="s">
        <v>107</v>
      </c>
      <c r="AQ3" s="3"/>
      <c r="AR3" s="3"/>
      <c r="AS3" s="3"/>
    </row>
    <row r="4" spans="1:108" ht="17.149999999999999" customHeight="1" thickBot="1">
      <c r="A4" s="361"/>
      <c r="B4" s="362"/>
      <c r="C4" s="362"/>
      <c r="D4" s="362"/>
      <c r="E4" s="342" t="s">
        <v>123</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152</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委託・共同研究項目：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補助先等名称：</v>
      </c>
      <c r="D7" s="345"/>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159</v>
      </c>
      <c r="F8" s="351"/>
      <c r="G8" s="351"/>
      <c r="H8" s="351"/>
      <c r="I8" s="399"/>
      <c r="J8" s="399"/>
      <c r="K8" s="45"/>
      <c r="L8" s="45"/>
      <c r="M8" s="45" t="str">
        <f>IF($F$1="委託業務従事日誌","業務管理者等","主任研究者等")&amp;"　所属："</f>
        <v>主任研究者等　所属：</v>
      </c>
      <c r="N8" s="348" t="s">
        <v>125</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155</v>
      </c>
      <c r="F9" s="348"/>
      <c r="G9" s="348"/>
      <c r="H9" s="348"/>
      <c r="I9" s="349"/>
      <c r="J9" s="350"/>
      <c r="K9" s="44"/>
      <c r="L9" s="44"/>
      <c r="M9" s="309" t="s">
        <v>6</v>
      </c>
      <c r="N9" s="348" t="s">
        <v>122</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22</v>
      </c>
      <c r="C10" s="352" t="str">
        <f>"←稼働"&amp;F54&amp;"日
 + "&amp;"休暇"&amp;E54&amp;"日"</f>
        <v>←稼働22日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168</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46174</v>
      </c>
      <c r="B13" s="37" t="str">
        <f>TEXT(A13,"aaa")</f>
        <v>月</v>
      </c>
      <c r="C13" s="85" t="s">
        <v>119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46175</v>
      </c>
      <c r="B14" s="38" t="str">
        <f>TEXT(A14,"aaa")</f>
        <v>火</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46176</v>
      </c>
      <c r="B15" s="38" t="str">
        <f t="shared" ref="B15:B18" si="1">TEXT(A15,"aaa")</f>
        <v>水</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46177</v>
      </c>
      <c r="B16" s="38" t="str">
        <f t="shared" si="1"/>
        <v>木</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116</v>
      </c>
      <c r="AR16" s="146" t="s">
        <v>12</v>
      </c>
      <c r="AS16" s="147" t="s">
        <v>12</v>
      </c>
    </row>
    <row r="17" spans="1:45" ht="17.149999999999999" customHeight="1">
      <c r="A17" s="7">
        <f t="shared" si="0"/>
        <v>46178</v>
      </c>
      <c r="B17" s="38" t="str">
        <f t="shared" si="1"/>
        <v>金</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46179</v>
      </c>
      <c r="B18" s="39" t="str">
        <f t="shared" si="1"/>
        <v>土</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46180</v>
      </c>
      <c r="B19" s="39" t="str">
        <f>TEXT(A19,"aaa")</f>
        <v>日</v>
      </c>
      <c r="C19" s="85"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46181</v>
      </c>
      <c r="B20" s="38" t="str">
        <f>TEXT(A20,"aaa")</f>
        <v>月</v>
      </c>
      <c r="C20" s="85" t="s">
        <v>119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46182</v>
      </c>
      <c r="B21" s="38" t="str">
        <f t="shared" ref="B21:B43" si="5">TEXT(A21,"aaa")</f>
        <v>火</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46183</v>
      </c>
      <c r="B22" s="38" t="str">
        <f t="shared" si="5"/>
        <v>水</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46184</v>
      </c>
      <c r="B23" s="38" t="str">
        <f t="shared" si="5"/>
        <v>木</v>
      </c>
      <c r="C23" s="85" t="s">
        <v>119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46185</v>
      </c>
      <c r="B24" s="38" t="str">
        <f t="shared" si="5"/>
        <v>金</v>
      </c>
      <c r="C24" s="85" t="s">
        <v>119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46186</v>
      </c>
      <c r="B25" s="38" t="str">
        <f t="shared" si="5"/>
        <v>土</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46187</v>
      </c>
      <c r="B26" s="38" t="str">
        <f t="shared" si="5"/>
        <v>日</v>
      </c>
      <c r="C26" s="85"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46188</v>
      </c>
      <c r="B27" s="38" t="str">
        <f t="shared" si="5"/>
        <v>月</v>
      </c>
      <c r="C27" s="85" t="s">
        <v>119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46189</v>
      </c>
      <c r="B28" s="38" t="str">
        <f t="shared" si="5"/>
        <v>火</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46190</v>
      </c>
      <c r="B29" s="38" t="str">
        <f t="shared" si="5"/>
        <v>水</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46191</v>
      </c>
      <c r="B30" s="38" t="str">
        <f t="shared" si="5"/>
        <v>木</v>
      </c>
      <c r="C30" s="85" t="s">
        <v>119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46192</v>
      </c>
      <c r="B31" s="38" t="str">
        <f t="shared" si="5"/>
        <v>金</v>
      </c>
      <c r="C31" s="85" t="s">
        <v>119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46193</v>
      </c>
      <c r="B32" s="38" t="str">
        <f t="shared" si="5"/>
        <v>土</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46194</v>
      </c>
      <c r="B33" s="38" t="str">
        <f t="shared" si="5"/>
        <v>日</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46195</v>
      </c>
      <c r="B34" s="38" t="str">
        <f t="shared" si="5"/>
        <v>月</v>
      </c>
      <c r="C34" s="85" t="s">
        <v>119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46196</v>
      </c>
      <c r="B35" s="38" t="str">
        <f t="shared" si="5"/>
        <v>火</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46197</v>
      </c>
      <c r="B36" s="38" t="str">
        <f t="shared" si="5"/>
        <v>水</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46198</v>
      </c>
      <c r="B37" s="38" t="str">
        <f t="shared" si="5"/>
        <v>木</v>
      </c>
      <c r="C37" s="85" t="s">
        <v>119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46199</v>
      </c>
      <c r="B38" s="38" t="str">
        <f t="shared" si="5"/>
        <v>金</v>
      </c>
      <c r="C38" s="85" t="s">
        <v>119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46200</v>
      </c>
      <c r="B39" s="38" t="str">
        <f t="shared" si="5"/>
        <v>土</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46201</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46202</v>
      </c>
      <c r="B41" s="38" t="str">
        <f t="shared" si="5"/>
        <v>月</v>
      </c>
      <c r="C41" s="85" t="s">
        <v>119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46203</v>
      </c>
      <c r="B42" s="38" t="str">
        <f t="shared" si="5"/>
        <v>火</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15" t="s">
        <v>164</v>
      </c>
      <c r="B46" s="416"/>
      <c r="C46" s="416"/>
      <c r="D46" s="416"/>
      <c r="E46" s="416"/>
      <c r="F46" s="416"/>
      <c r="G46" s="416"/>
      <c r="H46" s="416"/>
      <c r="I46" s="416"/>
      <c r="J46" s="417" t="s">
        <v>165</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169</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1" t="s">
        <v>135</v>
      </c>
      <c r="M53" s="412"/>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55"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143</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Cg/yUZUcS0uHO377FRDUzBb3DkyMGHQODXBTTka7nEaraA8QU3vGfUi5lWkChngVZ4uDo95elcliy3Is8ebVSw==" saltValue="i5V5J5E23NS0kIzHWmAffQ=="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559" priority="40">
      <formula>OR($C13="休暇",$C13="休日")</formula>
    </cfRule>
  </conditionalFormatting>
  <conditionalFormatting sqref="B13:B43">
    <cfRule type="expression" dxfId="558" priority="53">
      <formula>$B13="土"</formula>
    </cfRule>
    <cfRule type="expression" dxfId="557" priority="52">
      <formula>$B13="日"</formula>
    </cfRule>
  </conditionalFormatting>
  <conditionalFormatting sqref="B64 B68 F68 B71">
    <cfRule type="expression" dxfId="556" priority="38">
      <formula>OR($N$54="管理職",$N$54="裁量労働制",$N$54="固定残業制")</formula>
    </cfRule>
  </conditionalFormatting>
  <conditionalFormatting sqref="B64 B68 F68">
    <cfRule type="expression" dxfId="555" priority="6">
      <formula>OR($N$54="(大学・国研等)管理職",$N$54="(大学・国研等)裁量労働制")</formula>
    </cfRule>
  </conditionalFormatting>
  <conditionalFormatting sqref="B76">
    <cfRule type="expression" dxfId="554" priority="18">
      <formula>OR($N$54="管理職",$N$54="裁量労働制")</formula>
    </cfRule>
  </conditionalFormatting>
  <conditionalFormatting sqref="B77">
    <cfRule type="expression" dxfId="553" priority="32">
      <formula>OR($N$54="管理職",$N$54="裁量労働制")</formula>
    </cfRule>
  </conditionalFormatting>
  <conditionalFormatting sqref="B80">
    <cfRule type="expression" dxfId="552" priority="30">
      <formula>$N$54="固定残業制"</formula>
    </cfRule>
  </conditionalFormatting>
  <conditionalFormatting sqref="B83 B87 B90">
    <cfRule type="expression" dxfId="551" priority="27">
      <formula>$N$54="固定残業制"</formula>
    </cfRule>
  </conditionalFormatting>
  <conditionalFormatting sqref="B84 B88 B91">
    <cfRule type="expression" dxfId="550" priority="24">
      <formula>$N$54="固定残業制"</formula>
    </cfRule>
  </conditionalFormatting>
  <conditionalFormatting sqref="B65:C65 B69:C69 F69 B72:C72 B78:C78">
    <cfRule type="expression" dxfId="549" priority="12">
      <formula>OR($N$54="管理職",$N$54="裁量労働制")</formula>
    </cfRule>
  </conditionalFormatting>
  <conditionalFormatting sqref="B65:C65 B69:C69 F69 B72:C72">
    <cfRule type="expression" dxfId="548" priority="36">
      <formula>OR($N$54="管理職",$N$54="裁量労働制",$N$54="固定残業制")</formula>
    </cfRule>
  </conditionalFormatting>
  <conditionalFormatting sqref="B65:C65 B69:C69 F69">
    <cfRule type="expression" dxfId="547" priority="5">
      <formula>OR($N$54="(大学・国研等)管理職",$N$54="(大学・国研等)裁量労働制")</formula>
    </cfRule>
  </conditionalFormatting>
  <conditionalFormatting sqref="B69:D69">
    <cfRule type="expression" dxfId="546" priority="10">
      <formula>OR($N$54="管理職",$N$54="裁量労働制",$N$54="固定残業制",$N$54="(大学・国研等)管理職",$N$54="(大学・国研等)裁量労働制")</formula>
    </cfRule>
  </conditionalFormatting>
  <conditionalFormatting sqref="C64 F64:O64 C68 G68:O68 C71:N71">
    <cfRule type="expression" dxfId="545" priority="17">
      <formula>OR($N$54="管理職",$N$54="裁量労働制",$N$54="固定残業制")</formula>
    </cfRule>
  </conditionalFormatting>
  <conditionalFormatting sqref="C80:L80">
    <cfRule type="expression" dxfId="544" priority="28">
      <formula>$N$54="固定残業制"</formula>
    </cfRule>
  </conditionalFormatting>
  <conditionalFormatting sqref="C83:L83 C90:N90 C87:E87">
    <cfRule type="expression" dxfId="543" priority="21">
      <formula>$N$54="固定残業制"</formula>
    </cfRule>
  </conditionalFormatting>
  <conditionalFormatting sqref="C84:L84 C88:L88 C91:N91">
    <cfRule type="expression" dxfId="542" priority="22">
      <formula>$N$54="固定残業制"</formula>
    </cfRule>
  </conditionalFormatting>
  <conditionalFormatting sqref="C76:N76">
    <cfRule type="expression" dxfId="541" priority="37">
      <formula>OR($N$54="管理職",$N$54="裁量労働制")</formula>
    </cfRule>
  </conditionalFormatting>
  <conditionalFormatting sqref="C78:N78">
    <cfRule type="expression" dxfId="540" priority="35">
      <formula>OR($N$54="管理職",$N$54="裁量労働制")</formula>
    </cfRule>
  </conditionalFormatting>
  <conditionalFormatting sqref="C64:O64 C68 G68:O68">
    <cfRule type="expression" dxfId="539" priority="15">
      <formula>OR($N$54="管理職",$N$54="裁量労働制",$N$54="固定残業制",$N$54="(大学・国研等)管理職",$N$54="(大学・国研等)裁量労働制")</formula>
    </cfRule>
  </conditionalFormatting>
  <conditionalFormatting sqref="D65">
    <cfRule type="expression" dxfId="538" priority="4">
      <formula>OR($N$54="(大学・国研等)管理職",$N$54="(大学・国研等)裁量労働制")</formula>
    </cfRule>
  </conditionalFormatting>
  <conditionalFormatting sqref="D65:O65 C69 G69:O69 C72:N72">
    <cfRule type="expression" dxfId="537" priority="14">
      <formula>OR($N$54="管理職",$N$54="裁量労働制",$N$54="固定残業制")</formula>
    </cfRule>
  </conditionalFormatting>
  <conditionalFormatting sqref="D65:O65 C69 G69:O69">
    <cfRule type="expression" dxfId="536" priority="8">
      <formula>OR($N$54="(大学・国研等)管理職",$N$54="(大学・国研等)裁量労働制")</formula>
    </cfRule>
  </conditionalFormatting>
  <conditionalFormatting sqref="E10:F10">
    <cfRule type="expression" dxfId="535" priority="43">
      <formula>OR(I9="管理職/高プロ",I9="固定残業代有",I9="(大学・国研等)管理職/高プロ")</formula>
    </cfRule>
  </conditionalFormatting>
  <conditionalFormatting sqref="F83:L83 H90:N90">
    <cfRule type="expression" dxfId="534" priority="9">
      <formula>$N$54="固定残業制"</formula>
    </cfRule>
  </conditionalFormatting>
  <conditionalFormatting sqref="F87:L87">
    <cfRule type="expression" dxfId="533" priority="23">
      <formula>$N$54="固定残業制"</formula>
    </cfRule>
  </conditionalFormatting>
  <conditionalFormatting sqref="F77:N77">
    <cfRule type="expression" dxfId="532" priority="19">
      <formula>OR($N$54="管理職",$N$54="裁量労働制")</formula>
    </cfRule>
  </conditionalFormatting>
  <conditionalFormatting sqref="G10">
    <cfRule type="expression" dxfId="531" priority="48">
      <formula>OR($I$9="管理職/高プロ",$I$9="固定残業代有",$I$9="(大学・国研等)管理職/高プロ")</formula>
    </cfRule>
  </conditionalFormatting>
  <conditionalFormatting sqref="H2">
    <cfRule type="expression" dxfId="530" priority="46">
      <formula>COUNTA($F$1)=1</formula>
    </cfRule>
  </conditionalFormatting>
  <conditionalFormatting sqref="H10">
    <cfRule type="expression" dxfId="529" priority="41">
      <formula>OR($I$9="管理職/高プロ",$I$9="裁量",$I$9="固定残業代有",$I$9="(大学・国研等)裁量")</formula>
    </cfRule>
  </conditionalFormatting>
  <conditionalFormatting sqref="I9:J9">
    <cfRule type="expression" dxfId="528" priority="49">
      <formula>COUNTA($F$1)=1</formula>
    </cfRule>
  </conditionalFormatting>
  <conditionalFormatting sqref="I1:M1">
    <cfRule type="expression" dxfId="527" priority="51">
      <formula>$I$1&lt;&gt;"-"</formula>
    </cfRule>
  </conditionalFormatting>
  <conditionalFormatting sqref="J10">
    <cfRule type="expression" dxfId="526" priority="42">
      <formula>OR($I$9="管理職/高プロ",$I$9="裁量",$I$9="固定残業代有",$I$9="(大学・国研等)裁量")</formula>
    </cfRule>
  </conditionalFormatting>
  <conditionalFormatting sqref="K10">
    <cfRule type="expression" dxfId="525" priority="44">
      <formula>OR($I$9="裁量",$I$9="固定残業代有",$I$9="(大学・国研等)裁量")</formula>
    </cfRule>
  </conditionalFormatting>
  <conditionalFormatting sqref="M80">
    <cfRule type="expression" dxfId="524" priority="29">
      <formula>$N$54="固定残業制"</formula>
    </cfRule>
  </conditionalFormatting>
  <conditionalFormatting sqref="M83 M87 O90">
    <cfRule type="expression" dxfId="523" priority="26">
      <formula>$N$54="固定残業制"</formula>
    </cfRule>
  </conditionalFormatting>
  <conditionalFormatting sqref="M84 M88 O91">
    <cfRule type="expression" dxfId="522" priority="25">
      <formula>$N$54="固定残業制"</formula>
    </cfRule>
  </conditionalFormatting>
  <conditionalFormatting sqref="N10">
    <cfRule type="expression" dxfId="521" priority="50">
      <formula>OR($I$9="裁量",$I$9="固定残業代有",$I$9="(大学・国研等)裁量")</formula>
    </cfRule>
  </conditionalFormatting>
  <conditionalFormatting sqref="O10">
    <cfRule type="expression" dxfId="520" priority="54">
      <formula>AND(OR($H$2="あり",$Q$2="あり"),I9&lt;&gt;"通常勤務")</formula>
    </cfRule>
  </conditionalFormatting>
  <conditionalFormatting sqref="O76">
    <cfRule type="expression" dxfId="519" priority="34">
      <formula>OR($N$54="管理職",$N$54="裁量労働制")</formula>
    </cfRule>
  </conditionalFormatting>
  <conditionalFormatting sqref="O77">
    <cfRule type="expression" dxfId="518" priority="13">
      <formula>OR(,$N$54="管理職",$N$54="裁量労働制")</formula>
    </cfRule>
  </conditionalFormatting>
  <conditionalFormatting sqref="O78">
    <cfRule type="expression" dxfId="517" priority="31">
      <formula>OR($N$54="管理職",$N$54="裁量労働制")</formula>
    </cfRule>
  </conditionalFormatting>
  <conditionalFormatting sqref="O80 O84 O88">
    <cfRule type="expression" dxfId="516" priority="20">
      <formula>$N$54="固定残業制"</formula>
    </cfRule>
  </conditionalFormatting>
  <conditionalFormatting sqref="P64 D68 O68:P68">
    <cfRule type="expression" dxfId="515" priority="7">
      <formula>OR($N$54="(大学・国研等)管理職",$N$54="(大学・国研等)裁量労働制")</formula>
    </cfRule>
  </conditionalFormatting>
  <conditionalFormatting sqref="P64 D68 P68 O71">
    <cfRule type="expression" dxfId="514" priority="16">
      <formula>OR($N$54="管理職",$N$54="裁量労働制",$N$54="固定残業制")</formula>
    </cfRule>
  </conditionalFormatting>
  <conditionalFormatting sqref="P65 P69 O72">
    <cfRule type="expression" dxfId="513" priority="11">
      <formula>OR($N$54="管理職",$N$54="裁量労働制",$N$54="固定残業制")</formula>
    </cfRule>
  </conditionalFormatting>
  <conditionalFormatting sqref="P65 P69">
    <cfRule type="expression" dxfId="512" priority="33">
      <formula>OR($N$54="管理職",$N$54="裁量労働制",$N$54="(大学・国研等)管理職",$N$54="(大学・国研等)裁量労働制")</formula>
    </cfRule>
  </conditionalFormatting>
  <conditionalFormatting sqref="Q2">
    <cfRule type="expression" dxfId="511" priority="47">
      <formula>COUNTA($F$1)=1</formula>
    </cfRule>
  </conditionalFormatting>
  <conditionalFormatting sqref="Q10">
    <cfRule type="expression" dxfId="510" priority="55">
      <formula>AND(OR($H$2="あり",$Q$2="あり"),I9&lt;&gt;"通常勤務")</formula>
    </cfRule>
  </conditionalFormatting>
  <conditionalFormatting sqref="AI1">
    <cfRule type="expression" dxfId="506" priority="56">
      <formula>COUNTIF(AI2:AI26,"○")=COUNTA($AH$2:$AH$26)</formula>
    </cfRule>
  </conditionalFormatting>
  <dataValidations count="9">
    <dataValidation type="list" allowBlank="1" showInputMessage="1" showErrorMessage="1" sqref="H2 Q2" xr:uid="{91BC1C9D-2821-4423-8B75-28AB82BD920B}">
      <formula1>"あり,なし"</formula1>
    </dataValidation>
    <dataValidation type="list" allowBlank="1" showInputMessage="1" showErrorMessage="1" sqref="F1:H1" xr:uid="{DF2AD231-8E48-4F69-BC59-EB8E55D67642}">
      <formula1>"委託業務従事日誌,補助事業従事日誌"</formula1>
    </dataValidation>
    <dataValidation type="time" operator="greaterThan" allowBlank="1" showInputMessage="1" errorTitle="時刻を入力して下さい。" error="0:01以上の時刻を入力して下さい。" sqref="E13:E43 G13:G43" xr:uid="{F7419E5D-DF07-47EC-BF77-E5E6068E6261}">
      <formula1>0</formula1>
    </dataValidation>
    <dataValidation type="time" allowBlank="1" showInputMessage="1" showErrorMessage="1" errorTitle="時刻を入力してください。" error="0:00から23:59までの時刻が入力できます。" sqref="H13:H43" xr:uid="{29D77FED-B6E4-4CB7-B958-D944105E9A25}">
      <formula1>0</formula1>
      <formula2>0.999988425925926</formula2>
    </dataValidation>
    <dataValidation type="list" allowBlank="1" showInputMessage="1" showErrorMessage="1" sqref="N55:P55" xr:uid="{69AE3B89-CC60-4729-8D35-D41F1632294A}">
      <formula1>"管理職,裁量労働制,固定残業制,一般従業員,エフォート"</formula1>
    </dataValidation>
    <dataValidation type="list" imeMode="on" allowBlank="1" sqref="I9:J9" xr:uid="{D4661E7E-58AB-4FD1-BF3F-06675CC928F2}">
      <formula1>"通常勤務,管理職/高プロ,裁量,固定残業代有,(大学・国研等)管理職/高プロ,(大学・国研等)裁量,その他"</formula1>
    </dataValidation>
    <dataValidation type="list" allowBlank="1" showInputMessage="1" showErrorMessage="1" sqref="C13:C43" xr:uid="{841DBD30-6C4E-49BB-82BA-9F2387252DF6}">
      <formula1>$AP$4:$AP$7</formula1>
    </dataValidation>
    <dataValidation type="list" allowBlank="1" showInputMessage="1" showErrorMessage="1" sqref="I8:J8" xr:uid="{33887909-78F4-4B3E-9297-BAEA92749BBB}">
      <formula1>"直接雇用,出向,派遣"</formula1>
    </dataValidation>
    <dataValidation type="time" allowBlank="1" showInputMessage="1" errorTitle="時刻を入力してください。" error="0:00から23:59までの時刻が入力できます。" sqref="F13:F43 D13:D43" xr:uid="{AA8A752B-2610-434A-BEBA-F42503A2F6EA}">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936427D-18BE-4271-B713-0010F5E0771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06B09CED-5F2D-469C-8FE0-C7A46E3200B4}">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6EBA654-FC8C-4320-BDEF-EF98B0D3A99E}">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228AE2BD-4D64-4993-A4BD-60D28F3D01F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8427B361-FF2C-4A38-A237-6E7096FD861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661-1DFB-47D9-BF69-6AA158485536}">
  <sheetPr codeName="Sheet4"/>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3" t="s">
        <v>172</v>
      </c>
      <c r="B1" s="364"/>
      <c r="C1" s="364"/>
      <c r="D1" s="364"/>
      <c r="E1" s="364"/>
      <c r="F1" s="372" t="s">
        <v>181</v>
      </c>
      <c r="G1" s="373"/>
      <c r="H1" s="373"/>
      <c r="I1" s="374" t="str">
        <f>IF(AI1="エラーなし","-","コメント(S列)をご確認ください。")</f>
        <v>コメント(S列)をご確認ください。</v>
      </c>
      <c r="J1" s="375"/>
      <c r="K1" s="375"/>
      <c r="L1" s="375"/>
      <c r="M1" s="375"/>
      <c r="N1" s="29" t="str">
        <f>IF($F$1="委託業務従事日誌","契約管理番号：","事業番号：")</f>
        <v>事業番号：</v>
      </c>
      <c r="O1" s="337" t="s">
        <v>151</v>
      </c>
      <c r="P1" s="338"/>
      <c r="Q1" s="10" t="str">
        <f>IF($F$1="委託業務従事日誌","別紙８","")</f>
        <v/>
      </c>
      <c r="R1" s="339" t="s">
        <v>46</v>
      </c>
      <c r="S1" s="326" t="s">
        <v>89</v>
      </c>
      <c r="T1" s="94"/>
      <c r="U1" s="71"/>
      <c r="V1" s="71"/>
      <c r="W1" s="71"/>
      <c r="X1" s="71"/>
      <c r="Y1" s="341" t="s">
        <v>72</v>
      </c>
      <c r="Z1" s="341" t="s">
        <v>73</v>
      </c>
      <c r="AA1" s="341" t="s">
        <v>74</v>
      </c>
      <c r="AB1" s="341" t="s">
        <v>75</v>
      </c>
      <c r="AC1" s="341" t="s">
        <v>78</v>
      </c>
      <c r="AD1" s="341" t="s">
        <v>76</v>
      </c>
      <c r="AE1" s="341" t="s">
        <v>77</v>
      </c>
      <c r="AF1" s="341" t="s">
        <v>120</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161</v>
      </c>
      <c r="B2" s="359"/>
      <c r="C2" s="359"/>
      <c r="D2" s="359"/>
      <c r="E2" s="359"/>
      <c r="F2" s="359"/>
      <c r="G2" s="359"/>
      <c r="H2" s="91"/>
      <c r="I2" s="92"/>
      <c r="J2" s="92"/>
      <c r="K2" s="92"/>
      <c r="L2" s="92"/>
      <c r="M2" s="92"/>
      <c r="N2" s="92"/>
      <c r="O2" s="92"/>
      <c r="P2" s="92" t="s">
        <v>160</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補助事業の名称：</v>
      </c>
      <c r="B3" s="344"/>
      <c r="C3" s="344"/>
      <c r="D3" s="344"/>
      <c r="E3" s="342" t="s">
        <v>124</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108</v>
      </c>
      <c r="AP3" s="157" t="s">
        <v>107</v>
      </c>
      <c r="AQ3" s="3"/>
      <c r="AR3" s="3"/>
      <c r="AS3" s="3"/>
    </row>
    <row r="4" spans="1:108" ht="17.149999999999999" customHeight="1" thickBot="1">
      <c r="A4" s="361"/>
      <c r="B4" s="362"/>
      <c r="C4" s="362"/>
      <c r="D4" s="362"/>
      <c r="E4" s="342" t="s">
        <v>123</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152</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委託・共同研究項目：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補助先等名称：</v>
      </c>
      <c r="D7" s="345"/>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159</v>
      </c>
      <c r="F8" s="351"/>
      <c r="G8" s="351"/>
      <c r="H8" s="351"/>
      <c r="I8" s="399"/>
      <c r="J8" s="399"/>
      <c r="K8" s="45"/>
      <c r="L8" s="45"/>
      <c r="M8" s="45" t="str">
        <f>IF($F$1="委託業務従事日誌","業務管理者等","主任研究者等")&amp;"　所属："</f>
        <v>主任研究者等　所属：</v>
      </c>
      <c r="N8" s="348" t="s">
        <v>125</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155</v>
      </c>
      <c r="F9" s="348"/>
      <c r="G9" s="348"/>
      <c r="H9" s="348"/>
      <c r="I9" s="349"/>
      <c r="J9" s="350"/>
      <c r="K9" s="44"/>
      <c r="L9" s="44"/>
      <c r="M9" s="309" t="s">
        <v>6</v>
      </c>
      <c r="N9" s="348" t="s">
        <v>122</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22</v>
      </c>
      <c r="C10" s="352" t="str">
        <f>"←稼働"&amp;F54&amp;"日
 + "&amp;"休暇"&amp;E54&amp;"日"</f>
        <v>←稼働22日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168</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46204</v>
      </c>
      <c r="B13" s="37" t="str">
        <f>TEXT(A13,"aaa")</f>
        <v>水</v>
      </c>
      <c r="C13" s="85" t="s">
        <v>119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46205</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46206</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46207</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116</v>
      </c>
      <c r="AR16" s="146" t="s">
        <v>12</v>
      </c>
      <c r="AS16" s="147" t="s">
        <v>12</v>
      </c>
    </row>
    <row r="17" spans="1:45" ht="17.149999999999999" customHeight="1">
      <c r="A17" s="7">
        <f t="shared" si="0"/>
        <v>46208</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46209</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46210</v>
      </c>
      <c r="B19" s="39" t="str">
        <f>TEXT(A19,"aaa")</f>
        <v>火</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46211</v>
      </c>
      <c r="B20" s="38" t="str">
        <f>TEXT(A20,"aaa")</f>
        <v>水</v>
      </c>
      <c r="C20" s="85" t="s">
        <v>119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46212</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46213</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46214</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46215</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46216</v>
      </c>
      <c r="B25" s="38" t="str">
        <f t="shared" si="5"/>
        <v>月</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46217</v>
      </c>
      <c r="B26" s="38" t="str">
        <f t="shared" si="5"/>
        <v>火</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46218</v>
      </c>
      <c r="B27" s="38" t="str">
        <f t="shared" si="5"/>
        <v>水</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46219</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46220</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46221</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46222</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46223</v>
      </c>
      <c r="B32" s="38" t="str">
        <f t="shared" si="5"/>
        <v>月</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46224</v>
      </c>
      <c r="B33" s="38" t="str">
        <f t="shared" si="5"/>
        <v>火</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46225</v>
      </c>
      <c r="B34" s="38" t="str">
        <f t="shared" si="5"/>
        <v>水</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46226</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46227</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46228</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46229</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46230</v>
      </c>
      <c r="B39" s="38" t="str">
        <f t="shared" si="5"/>
        <v>月</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46231</v>
      </c>
      <c r="B40" s="38" t="str">
        <f t="shared" si="5"/>
        <v>火</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46232</v>
      </c>
      <c r="B41" s="38" t="str">
        <f t="shared" si="5"/>
        <v>水</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46233</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46234</v>
      </c>
      <c r="B43" s="40" t="str">
        <f t="shared" si="5"/>
        <v>金</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15" t="s">
        <v>164</v>
      </c>
      <c r="B46" s="416"/>
      <c r="C46" s="416"/>
      <c r="D46" s="416"/>
      <c r="E46" s="416"/>
      <c r="F46" s="416"/>
      <c r="G46" s="416"/>
      <c r="H46" s="416"/>
      <c r="I46" s="416"/>
      <c r="J46" s="417" t="s">
        <v>165</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169</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1" t="s">
        <v>135</v>
      </c>
      <c r="M53" s="412"/>
      <c r="N53" s="199" t="s">
        <v>17</v>
      </c>
      <c r="O53" s="200"/>
      <c r="P53" s="200"/>
      <c r="Q53" s="200"/>
      <c r="AI53" s="67"/>
    </row>
    <row r="54" spans="1:45" ht="11.5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22</v>
      </c>
      <c r="B56" s="202">
        <f>B54</f>
        <v>0</v>
      </c>
      <c r="C56" s="202"/>
      <c r="D56" s="212"/>
      <c r="E56" s="203">
        <f>E54</f>
        <v>0</v>
      </c>
      <c r="F56" s="204">
        <f>A56-E56</f>
        <v>22</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5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5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55"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5" hidden="1" outlineLevel="1" thickBot="1">
      <c r="A60" s="201">
        <f>A54</f>
        <v>22</v>
      </c>
      <c r="B60" s="202">
        <f>B54</f>
        <v>0</v>
      </c>
      <c r="C60" s="202"/>
      <c r="D60" s="213"/>
      <c r="E60" s="203">
        <f>E54</f>
        <v>0</v>
      </c>
      <c r="F60" s="204">
        <f>A60-E60</f>
        <v>22</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143</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GapE0tfk6ae5lRVsxAfKTuF/7xIhUIYf0ycvrAog+KfsRTqaTrKLnGwCfmiq0EfpGWte1/zqCkUnpGYVzvFDkQ==" saltValue="cShKSfbi2ZvkS2eg6UlW6A=="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503" priority="40">
      <formula>OR($C13="休暇",$C13="休日")</formula>
    </cfRule>
  </conditionalFormatting>
  <conditionalFormatting sqref="B13:B43">
    <cfRule type="expression" dxfId="502" priority="53">
      <formula>$B13="土"</formula>
    </cfRule>
    <cfRule type="expression" dxfId="501" priority="52">
      <formula>$B13="日"</formula>
    </cfRule>
  </conditionalFormatting>
  <conditionalFormatting sqref="B64 B68 F68 B71">
    <cfRule type="expression" dxfId="500" priority="38">
      <formula>OR($N$54="管理職",$N$54="裁量労働制",$N$54="固定残業制")</formula>
    </cfRule>
  </conditionalFormatting>
  <conditionalFormatting sqref="B64 B68 F68">
    <cfRule type="expression" dxfId="499" priority="6">
      <formula>OR($N$54="(大学・国研等)管理職",$N$54="(大学・国研等)裁量労働制")</formula>
    </cfRule>
  </conditionalFormatting>
  <conditionalFormatting sqref="B76">
    <cfRule type="expression" dxfId="498" priority="18">
      <formula>OR($N$54="管理職",$N$54="裁量労働制")</formula>
    </cfRule>
  </conditionalFormatting>
  <conditionalFormatting sqref="B77">
    <cfRule type="expression" dxfId="497" priority="32">
      <formula>OR($N$54="管理職",$N$54="裁量労働制")</formula>
    </cfRule>
  </conditionalFormatting>
  <conditionalFormatting sqref="B80">
    <cfRule type="expression" dxfId="496" priority="30">
      <formula>$N$54="固定残業制"</formula>
    </cfRule>
  </conditionalFormatting>
  <conditionalFormatting sqref="B83 B87 B90">
    <cfRule type="expression" dxfId="495" priority="27">
      <formula>$N$54="固定残業制"</formula>
    </cfRule>
  </conditionalFormatting>
  <conditionalFormatting sqref="B84 B88 B91">
    <cfRule type="expression" dxfId="494" priority="24">
      <formula>$N$54="固定残業制"</formula>
    </cfRule>
  </conditionalFormatting>
  <conditionalFormatting sqref="B65:C65 B69:C69 F69 B72:C72 B78:C78">
    <cfRule type="expression" dxfId="493" priority="12">
      <formula>OR($N$54="管理職",$N$54="裁量労働制")</formula>
    </cfRule>
  </conditionalFormatting>
  <conditionalFormatting sqref="B65:C65 B69:C69 F69 B72:C72">
    <cfRule type="expression" dxfId="492" priority="36">
      <formula>OR($N$54="管理職",$N$54="裁量労働制",$N$54="固定残業制")</formula>
    </cfRule>
  </conditionalFormatting>
  <conditionalFormatting sqref="B65:C65 B69:C69 F69">
    <cfRule type="expression" dxfId="491" priority="5">
      <formula>OR($N$54="(大学・国研等)管理職",$N$54="(大学・国研等)裁量労働制")</formula>
    </cfRule>
  </conditionalFormatting>
  <conditionalFormatting sqref="B69:D69">
    <cfRule type="expression" dxfId="490" priority="10">
      <formula>OR($N$54="管理職",$N$54="裁量労働制",$N$54="固定残業制",$N$54="(大学・国研等)管理職",$N$54="(大学・国研等)裁量労働制")</formula>
    </cfRule>
  </conditionalFormatting>
  <conditionalFormatting sqref="C64 F64:O64 C68 G68:O68 C71:N71">
    <cfRule type="expression" dxfId="489" priority="17">
      <formula>OR($N$54="管理職",$N$54="裁量労働制",$N$54="固定残業制")</formula>
    </cfRule>
  </conditionalFormatting>
  <conditionalFormatting sqref="C80:L80">
    <cfRule type="expression" dxfId="488" priority="28">
      <formula>$N$54="固定残業制"</formula>
    </cfRule>
  </conditionalFormatting>
  <conditionalFormatting sqref="C83:L83 C90:N90 C87:E87">
    <cfRule type="expression" dxfId="487" priority="21">
      <formula>$N$54="固定残業制"</formula>
    </cfRule>
  </conditionalFormatting>
  <conditionalFormatting sqref="C84:L84 C88:L88 C91:N91">
    <cfRule type="expression" dxfId="486" priority="22">
      <formula>$N$54="固定残業制"</formula>
    </cfRule>
  </conditionalFormatting>
  <conditionalFormatting sqref="C76:N76">
    <cfRule type="expression" dxfId="485" priority="37">
      <formula>OR($N$54="管理職",$N$54="裁量労働制")</formula>
    </cfRule>
  </conditionalFormatting>
  <conditionalFormatting sqref="C78:N78">
    <cfRule type="expression" dxfId="484" priority="35">
      <formula>OR($N$54="管理職",$N$54="裁量労働制")</formula>
    </cfRule>
  </conditionalFormatting>
  <conditionalFormatting sqref="C64:O64 C68 G68:O68">
    <cfRule type="expression" dxfId="483" priority="15">
      <formula>OR($N$54="管理職",$N$54="裁量労働制",$N$54="固定残業制",$N$54="(大学・国研等)管理職",$N$54="(大学・国研等)裁量労働制")</formula>
    </cfRule>
  </conditionalFormatting>
  <conditionalFormatting sqref="D65">
    <cfRule type="expression" dxfId="482" priority="4">
      <formula>OR($N$54="(大学・国研等)管理職",$N$54="(大学・国研等)裁量労働制")</formula>
    </cfRule>
  </conditionalFormatting>
  <conditionalFormatting sqref="D65:O65 C69 G69:O69 C72:N72">
    <cfRule type="expression" dxfId="481" priority="14">
      <formula>OR($N$54="管理職",$N$54="裁量労働制",$N$54="固定残業制")</formula>
    </cfRule>
  </conditionalFormatting>
  <conditionalFormatting sqref="D65:O65 C69 G69:O69">
    <cfRule type="expression" dxfId="480" priority="8">
      <formula>OR($N$54="(大学・国研等)管理職",$N$54="(大学・国研等)裁量労働制")</formula>
    </cfRule>
  </conditionalFormatting>
  <conditionalFormatting sqref="E10:F10">
    <cfRule type="expression" dxfId="479" priority="43">
      <formula>OR(I9="管理職/高プロ",I9="固定残業代有",I9="(大学・国研等)管理職/高プロ")</formula>
    </cfRule>
  </conditionalFormatting>
  <conditionalFormatting sqref="F83:L83 H90:N90">
    <cfRule type="expression" dxfId="478" priority="9">
      <formula>$N$54="固定残業制"</formula>
    </cfRule>
  </conditionalFormatting>
  <conditionalFormatting sqref="F87:L87">
    <cfRule type="expression" dxfId="477" priority="23">
      <formula>$N$54="固定残業制"</formula>
    </cfRule>
  </conditionalFormatting>
  <conditionalFormatting sqref="F77:N77">
    <cfRule type="expression" dxfId="476" priority="19">
      <formula>OR($N$54="管理職",$N$54="裁量労働制")</formula>
    </cfRule>
  </conditionalFormatting>
  <conditionalFormatting sqref="G10">
    <cfRule type="expression" dxfId="475" priority="48">
      <formula>OR($I$9="管理職/高プロ",$I$9="固定残業代有",$I$9="(大学・国研等)管理職/高プロ")</formula>
    </cfRule>
  </conditionalFormatting>
  <conditionalFormatting sqref="H2">
    <cfRule type="expression" dxfId="474" priority="46">
      <formula>COUNTA($F$1)=1</formula>
    </cfRule>
  </conditionalFormatting>
  <conditionalFormatting sqref="H10">
    <cfRule type="expression" dxfId="473" priority="41">
      <formula>OR($I$9="管理職/高プロ",$I$9="裁量",$I$9="固定残業代有",$I$9="(大学・国研等)裁量")</formula>
    </cfRule>
  </conditionalFormatting>
  <conditionalFormatting sqref="I9:J9">
    <cfRule type="expression" dxfId="472" priority="49">
      <formula>COUNTA($F$1)=1</formula>
    </cfRule>
  </conditionalFormatting>
  <conditionalFormatting sqref="I1:M1">
    <cfRule type="expression" dxfId="471" priority="51">
      <formula>$I$1&lt;&gt;"-"</formula>
    </cfRule>
  </conditionalFormatting>
  <conditionalFormatting sqref="J10">
    <cfRule type="expression" dxfId="470" priority="42">
      <formula>OR($I$9="管理職/高プロ",$I$9="裁量",$I$9="固定残業代有",$I$9="(大学・国研等)裁量")</formula>
    </cfRule>
  </conditionalFormatting>
  <conditionalFormatting sqref="K10">
    <cfRule type="expression" dxfId="469" priority="44">
      <formula>OR($I$9="裁量",$I$9="固定残業代有",$I$9="(大学・国研等)裁量")</formula>
    </cfRule>
  </conditionalFormatting>
  <conditionalFormatting sqref="M80">
    <cfRule type="expression" dxfId="468" priority="29">
      <formula>$N$54="固定残業制"</formula>
    </cfRule>
  </conditionalFormatting>
  <conditionalFormatting sqref="M83 M87 O90">
    <cfRule type="expression" dxfId="467" priority="26">
      <formula>$N$54="固定残業制"</formula>
    </cfRule>
  </conditionalFormatting>
  <conditionalFormatting sqref="M84 M88 O91">
    <cfRule type="expression" dxfId="466" priority="25">
      <formula>$N$54="固定残業制"</formula>
    </cfRule>
  </conditionalFormatting>
  <conditionalFormatting sqref="N10">
    <cfRule type="expression" dxfId="465" priority="50">
      <formula>OR($I$9="裁量",$I$9="固定残業代有",$I$9="(大学・国研等)裁量")</formula>
    </cfRule>
  </conditionalFormatting>
  <conditionalFormatting sqref="O10">
    <cfRule type="expression" dxfId="464" priority="54">
      <formula>AND(OR($H$2="あり",$Q$2="あり"),I9&lt;&gt;"通常勤務")</formula>
    </cfRule>
  </conditionalFormatting>
  <conditionalFormatting sqref="O76">
    <cfRule type="expression" dxfId="463" priority="34">
      <formula>OR($N$54="管理職",$N$54="裁量労働制")</formula>
    </cfRule>
  </conditionalFormatting>
  <conditionalFormatting sqref="O77">
    <cfRule type="expression" dxfId="462" priority="13">
      <formula>OR(,$N$54="管理職",$N$54="裁量労働制")</formula>
    </cfRule>
  </conditionalFormatting>
  <conditionalFormatting sqref="O78">
    <cfRule type="expression" dxfId="461" priority="31">
      <formula>OR($N$54="管理職",$N$54="裁量労働制")</formula>
    </cfRule>
  </conditionalFormatting>
  <conditionalFormatting sqref="O80 O84 O88">
    <cfRule type="expression" dxfId="460" priority="20">
      <formula>$N$54="固定残業制"</formula>
    </cfRule>
  </conditionalFormatting>
  <conditionalFormatting sqref="P64 D68 O68:P68">
    <cfRule type="expression" dxfId="459" priority="7">
      <formula>OR($N$54="(大学・国研等)管理職",$N$54="(大学・国研等)裁量労働制")</formula>
    </cfRule>
  </conditionalFormatting>
  <conditionalFormatting sqref="P64 D68 P68 O71">
    <cfRule type="expression" dxfId="458" priority="16">
      <formula>OR($N$54="管理職",$N$54="裁量労働制",$N$54="固定残業制")</formula>
    </cfRule>
  </conditionalFormatting>
  <conditionalFormatting sqref="P65 P69 O72">
    <cfRule type="expression" dxfId="457" priority="11">
      <formula>OR($N$54="管理職",$N$54="裁量労働制",$N$54="固定残業制")</formula>
    </cfRule>
  </conditionalFormatting>
  <conditionalFormatting sqref="P65 P69">
    <cfRule type="expression" dxfId="456" priority="33">
      <formula>OR($N$54="管理職",$N$54="裁量労働制",$N$54="(大学・国研等)管理職",$N$54="(大学・国研等)裁量労働制")</formula>
    </cfRule>
  </conditionalFormatting>
  <conditionalFormatting sqref="Q2">
    <cfRule type="expression" dxfId="455" priority="47">
      <formula>COUNTA($F$1)=1</formula>
    </cfRule>
  </conditionalFormatting>
  <conditionalFormatting sqref="Q10">
    <cfRule type="expression" dxfId="454" priority="55">
      <formula>AND(OR($H$2="あり",$Q$2="あり"),I9&lt;&gt;"通常勤務")</formula>
    </cfRule>
  </conditionalFormatting>
  <conditionalFormatting sqref="AI1">
    <cfRule type="expression" dxfId="450"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D7F33B7D-82F3-4764-9AC6-5D5D2AE5BD5B}">
      <formula1>0</formula1>
      <formula2>0.999988425925926</formula2>
    </dataValidation>
    <dataValidation type="list" allowBlank="1" showInputMessage="1" showErrorMessage="1" sqref="I8:J8" xr:uid="{1E5A3097-7929-4640-8321-6D621FA004E8}">
      <formula1>"直接雇用,出向,派遣"</formula1>
    </dataValidation>
    <dataValidation type="list" allowBlank="1" showInputMessage="1" showErrorMessage="1" sqref="C13:C43" xr:uid="{C3033869-E441-44EC-AFE8-88530420EA23}">
      <formula1>$AP$4:$AP$7</formula1>
    </dataValidation>
    <dataValidation type="list" imeMode="on" allowBlank="1" sqref="I9:J9" xr:uid="{4F0D396B-4FF5-4A9C-B1E1-A1BA8A03DBEA}">
      <formula1>"通常勤務,管理職/高プロ,裁量,固定残業代有,(大学・国研等)管理職/高プロ,(大学・国研等)裁量,その他"</formula1>
    </dataValidation>
    <dataValidation type="list" allowBlank="1" showInputMessage="1" showErrorMessage="1" sqref="N55:P55" xr:uid="{8EE18B86-3A0F-4FF4-BDA3-1DD63A8F99F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33E8999E-473E-4289-BEF2-6DA37BEF0DDA}">
      <formula1>0</formula1>
      <formula2>0.999988425925926</formula2>
    </dataValidation>
    <dataValidation type="time" operator="greaterThan" allowBlank="1" showInputMessage="1" errorTitle="時刻を入力して下さい。" error="0:01以上の時刻を入力して下さい。" sqref="E13:E43 G13:G43" xr:uid="{72779197-91E9-42A0-948A-C3EEF49BF432}">
      <formula1>0</formula1>
    </dataValidation>
    <dataValidation type="list" allowBlank="1" showInputMessage="1" showErrorMessage="1" sqref="F1:H1" xr:uid="{10099E4E-5258-46DA-AA05-D843EA210C7E}">
      <formula1>"委託業務従事日誌,補助事業従事日誌"</formula1>
    </dataValidation>
    <dataValidation type="list" allowBlank="1" showInputMessage="1" showErrorMessage="1" sqref="H2 Q2" xr:uid="{B4E11015-3DAD-4E9F-829D-90621C6703BC}">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9798DD09-FAF1-4950-962B-F28564770006}">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12EDAD3-0F29-439D-8981-762A1D54D22C}">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DA94C736-D32F-4091-89F1-1D2EC5DA21E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BDD3750-2B7A-4D50-B80B-ED52A22F626C}">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97E70BE-E9C5-4D76-98A5-17C24A0FC198}">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6B5-EA95-41BD-9992-495DB8509C5C}">
  <sheetPr codeName="Sheet5"/>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3" t="s">
        <v>173</v>
      </c>
      <c r="B1" s="364"/>
      <c r="C1" s="364"/>
      <c r="D1" s="364"/>
      <c r="E1" s="364"/>
      <c r="F1" s="372" t="s">
        <v>181</v>
      </c>
      <c r="G1" s="373"/>
      <c r="H1" s="373"/>
      <c r="I1" s="374" t="str">
        <f>IF(AI1="エラーなし","-","コメント(S列)をご確認ください。")</f>
        <v>コメント(S列)をご確認ください。</v>
      </c>
      <c r="J1" s="375"/>
      <c r="K1" s="375"/>
      <c r="L1" s="375"/>
      <c r="M1" s="375"/>
      <c r="N1" s="29" t="str">
        <f>IF($F$1="委託業務従事日誌","契約管理番号：","事業番号：")</f>
        <v>事業番号：</v>
      </c>
      <c r="O1" s="337" t="s">
        <v>151</v>
      </c>
      <c r="P1" s="338"/>
      <c r="Q1" s="10" t="str">
        <f>IF($F$1="委託業務従事日誌","別紙８","")</f>
        <v/>
      </c>
      <c r="R1" s="339" t="s">
        <v>46</v>
      </c>
      <c r="S1" s="326" t="s">
        <v>89</v>
      </c>
      <c r="T1" s="94"/>
      <c r="U1" s="71"/>
      <c r="V1" s="71"/>
      <c r="W1" s="71"/>
      <c r="X1" s="71"/>
      <c r="Y1" s="341" t="s">
        <v>72</v>
      </c>
      <c r="Z1" s="341" t="s">
        <v>73</v>
      </c>
      <c r="AA1" s="341" t="s">
        <v>74</v>
      </c>
      <c r="AB1" s="341" t="s">
        <v>75</v>
      </c>
      <c r="AC1" s="341" t="s">
        <v>78</v>
      </c>
      <c r="AD1" s="341" t="s">
        <v>76</v>
      </c>
      <c r="AE1" s="341" t="s">
        <v>77</v>
      </c>
      <c r="AF1" s="341" t="s">
        <v>120</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161</v>
      </c>
      <c r="B2" s="359"/>
      <c r="C2" s="359"/>
      <c r="D2" s="359"/>
      <c r="E2" s="359"/>
      <c r="F2" s="359"/>
      <c r="G2" s="359"/>
      <c r="H2" s="91"/>
      <c r="I2" s="92"/>
      <c r="J2" s="92"/>
      <c r="K2" s="92"/>
      <c r="L2" s="92"/>
      <c r="M2" s="92"/>
      <c r="N2" s="92"/>
      <c r="O2" s="92"/>
      <c r="P2" s="92" t="s">
        <v>160</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補助事業の名称：</v>
      </c>
      <c r="B3" s="344"/>
      <c r="C3" s="344"/>
      <c r="D3" s="344"/>
      <c r="E3" s="342" t="s">
        <v>124</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108</v>
      </c>
      <c r="AP3" s="157" t="s">
        <v>107</v>
      </c>
      <c r="AQ3" s="3"/>
      <c r="AR3" s="3"/>
      <c r="AS3" s="3"/>
    </row>
    <row r="4" spans="1:108" ht="17.149999999999999" customHeight="1" thickBot="1">
      <c r="A4" s="361"/>
      <c r="B4" s="362"/>
      <c r="C4" s="362"/>
      <c r="D4" s="362"/>
      <c r="E4" s="342" t="s">
        <v>123</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152</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委託・共同研究項目：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補助先等名称：</v>
      </c>
      <c r="D7" s="345"/>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159</v>
      </c>
      <c r="F8" s="351"/>
      <c r="G8" s="351"/>
      <c r="H8" s="351"/>
      <c r="I8" s="399"/>
      <c r="J8" s="399"/>
      <c r="K8" s="45"/>
      <c r="L8" s="45"/>
      <c r="M8" s="45" t="str">
        <f>IF($F$1="委託業務従事日誌","業務管理者等","主任研究者等")&amp;"　所属："</f>
        <v>主任研究者等　所属：</v>
      </c>
      <c r="N8" s="348" t="s">
        <v>125</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155</v>
      </c>
      <c r="F9" s="348"/>
      <c r="G9" s="348"/>
      <c r="H9" s="348"/>
      <c r="I9" s="349"/>
      <c r="J9" s="350"/>
      <c r="K9" s="44"/>
      <c r="L9" s="44"/>
      <c r="M9" s="309" t="s">
        <v>6</v>
      </c>
      <c r="N9" s="348" t="s">
        <v>122</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20</v>
      </c>
      <c r="C10" s="352" t="str">
        <f>"←稼働"&amp;F54&amp;"日
 + "&amp;"休暇"&amp;E54&amp;"日"</f>
        <v>←稼働20日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168</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46235</v>
      </c>
      <c r="B13" s="37" t="str">
        <f>TEXT(A13,"aaa")</f>
        <v>土</v>
      </c>
      <c r="C13" s="8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46236</v>
      </c>
      <c r="B14" s="38" t="str">
        <f>TEXT(A14,"aaa")</f>
        <v>日</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46237</v>
      </c>
      <c r="B15" s="38" t="str">
        <f t="shared" ref="B15:B18" si="1">TEXT(A15,"aaa")</f>
        <v>月</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46238</v>
      </c>
      <c r="B16" s="38" t="str">
        <f t="shared" si="1"/>
        <v>火</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116</v>
      </c>
      <c r="AR16" s="146" t="s">
        <v>12</v>
      </c>
      <c r="AS16" s="147" t="s">
        <v>12</v>
      </c>
    </row>
    <row r="17" spans="1:45" ht="17.149999999999999" customHeight="1">
      <c r="A17" s="7">
        <f t="shared" si="0"/>
        <v>46239</v>
      </c>
      <c r="B17" s="38" t="str">
        <f t="shared" si="1"/>
        <v>水</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46240</v>
      </c>
      <c r="B18" s="39" t="str">
        <f t="shared" si="1"/>
        <v>木</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46241</v>
      </c>
      <c r="B19" s="39" t="str">
        <f>TEXT(A19,"aaa")</f>
        <v>金</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46242</v>
      </c>
      <c r="B20" s="38" t="str">
        <f>TEXT(A20,"aaa")</f>
        <v>土</v>
      </c>
      <c r="C20" s="85"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46243</v>
      </c>
      <c r="B21" s="38" t="str">
        <f t="shared" ref="B21:B43" si="5">TEXT(A21,"aaa")</f>
        <v>日</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46244</v>
      </c>
      <c r="B22" s="38" t="str">
        <f t="shared" si="5"/>
        <v>月</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46245</v>
      </c>
      <c r="B23" s="38" t="str">
        <f t="shared" si="5"/>
        <v>火</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46246</v>
      </c>
      <c r="B24" s="38" t="str">
        <f t="shared" si="5"/>
        <v>水</v>
      </c>
      <c r="C24" s="85"/>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46247</v>
      </c>
      <c r="B25" s="38" t="str">
        <f t="shared" si="5"/>
        <v>木</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46248</v>
      </c>
      <c r="B26" s="38" t="str">
        <f t="shared" si="5"/>
        <v>金</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46249</v>
      </c>
      <c r="B27" s="38" t="str">
        <f t="shared" si="5"/>
        <v>土</v>
      </c>
      <c r="C27" s="85"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46250</v>
      </c>
      <c r="B28" s="38" t="str">
        <f t="shared" si="5"/>
        <v>日</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46251</v>
      </c>
      <c r="B29" s="38" t="str">
        <f t="shared" si="5"/>
        <v>月</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46252</v>
      </c>
      <c r="B30" s="38" t="str">
        <f t="shared" si="5"/>
        <v>火</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46253</v>
      </c>
      <c r="B31" s="38" t="str">
        <f t="shared" si="5"/>
        <v>水</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46254</v>
      </c>
      <c r="B32" s="38" t="str">
        <f t="shared" si="5"/>
        <v>木</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46255</v>
      </c>
      <c r="B33" s="38" t="str">
        <f t="shared" si="5"/>
        <v>金</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46256</v>
      </c>
      <c r="B34" s="38" t="str">
        <f t="shared" si="5"/>
        <v>土</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46257</v>
      </c>
      <c r="B35" s="38" t="str">
        <f t="shared" si="5"/>
        <v>日</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46258</v>
      </c>
      <c r="B36" s="38" t="str">
        <f t="shared" si="5"/>
        <v>月</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46259</v>
      </c>
      <c r="B37" s="38" t="str">
        <f t="shared" si="5"/>
        <v>火</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46260</v>
      </c>
      <c r="B38" s="38" t="str">
        <f t="shared" si="5"/>
        <v>水</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46261</v>
      </c>
      <c r="B39" s="38" t="str">
        <f t="shared" si="5"/>
        <v>木</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46262</v>
      </c>
      <c r="B40" s="38" t="str">
        <f t="shared" si="5"/>
        <v>金</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46263</v>
      </c>
      <c r="B41" s="38" t="str">
        <f t="shared" si="5"/>
        <v>土</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46264</v>
      </c>
      <c r="B42" s="38" t="str">
        <f t="shared" si="5"/>
        <v>日</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46265</v>
      </c>
      <c r="B43" s="40" t="str">
        <f t="shared" si="5"/>
        <v>月</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15" t="s">
        <v>164</v>
      </c>
      <c r="B46" s="416"/>
      <c r="C46" s="416"/>
      <c r="D46" s="416"/>
      <c r="E46" s="416"/>
      <c r="F46" s="416"/>
      <c r="G46" s="416"/>
      <c r="H46" s="416"/>
      <c r="I46" s="416"/>
      <c r="J46" s="417" t="s">
        <v>165</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169</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1" t="s">
        <v>135</v>
      </c>
      <c r="M53" s="412"/>
      <c r="N53" s="199" t="s">
        <v>17</v>
      </c>
      <c r="O53" s="200"/>
      <c r="P53" s="200"/>
      <c r="Q53" s="200"/>
      <c r="AI53" s="67"/>
    </row>
    <row r="54" spans="1:45" ht="11.55" hidden="1" outlineLevel="1" thickBot="1">
      <c r="A54" s="201">
        <f>$B$10</f>
        <v>20</v>
      </c>
      <c r="B54" s="202">
        <f>ROUNDDOWN(ROUND(G10*24*60,1)/60,3)</f>
        <v>0</v>
      </c>
      <c r="C54" s="202"/>
      <c r="D54" s="203">
        <f>ROUNDDOWN(ROUND(N10*24*60,1)/60,3)</f>
        <v>0</v>
      </c>
      <c r="E54" s="203">
        <f>COUNTIF($C$13:$C$43,"休暇")</f>
        <v>0</v>
      </c>
      <c r="F54" s="204">
        <f>A54-E54</f>
        <v>20</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20</v>
      </c>
      <c r="B56" s="202">
        <f>B54</f>
        <v>0</v>
      </c>
      <c r="C56" s="202"/>
      <c r="D56" s="212"/>
      <c r="E56" s="203">
        <f>E54</f>
        <v>0</v>
      </c>
      <c r="F56" s="204">
        <f>A56-E56</f>
        <v>20</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55" hidden="1" outlineLevel="1" thickBot="1">
      <c r="A57" s="201">
        <f>A54</f>
        <v>20</v>
      </c>
      <c r="B57" s="202">
        <f>B54</f>
        <v>0</v>
      </c>
      <c r="C57" s="202"/>
      <c r="D57" s="213">
        <f>D54</f>
        <v>0</v>
      </c>
      <c r="E57" s="203">
        <f>E54</f>
        <v>0</v>
      </c>
      <c r="F57" s="204">
        <f>A57-E57</f>
        <v>20</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55" hidden="1" outlineLevel="1" thickBot="1">
      <c r="A58" s="201">
        <f>A54</f>
        <v>20</v>
      </c>
      <c r="B58" s="202">
        <f>B54</f>
        <v>0</v>
      </c>
      <c r="C58" s="202"/>
      <c r="D58" s="213">
        <f>D54</f>
        <v>0</v>
      </c>
      <c r="E58" s="203">
        <f>E54</f>
        <v>0</v>
      </c>
      <c r="F58" s="204">
        <f>A58-E58</f>
        <v>20</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55"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5" hidden="1" outlineLevel="1" thickBot="1">
      <c r="A60" s="201">
        <f>A54</f>
        <v>20</v>
      </c>
      <c r="B60" s="202">
        <f>B54</f>
        <v>0</v>
      </c>
      <c r="C60" s="202"/>
      <c r="D60" s="213"/>
      <c r="E60" s="203">
        <f>E54</f>
        <v>0</v>
      </c>
      <c r="F60" s="204">
        <f>A60-E60</f>
        <v>20</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5" hidden="1" outlineLevel="1" thickBot="1">
      <c r="A61" s="201">
        <f>A54</f>
        <v>20</v>
      </c>
      <c r="B61" s="202">
        <f>B54</f>
        <v>0</v>
      </c>
      <c r="C61" s="202"/>
      <c r="D61" s="213">
        <f>D54</f>
        <v>0</v>
      </c>
      <c r="E61" s="203">
        <f>E54</f>
        <v>0</v>
      </c>
      <c r="F61" s="204">
        <f>A61-E61</f>
        <v>20</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20</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20</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20</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20</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20</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20</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143</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20</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20</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YkN24NnJ3kj5QKKsJaRC8/U+dZ6xfGUgn7cfvf6LED8NpqMjJyhw0+ZYgOd+MYG3BU1XeqiZRKidgYwOkb4IcQ==" saltValue="L8umhqBfR+Qy5lsYmaNV3Q=="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447" priority="40">
      <formula>OR($C13="休暇",$C13="休日")</formula>
    </cfRule>
  </conditionalFormatting>
  <conditionalFormatting sqref="B13:B43">
    <cfRule type="expression" dxfId="446" priority="53">
      <formula>$B13="土"</formula>
    </cfRule>
    <cfRule type="expression" dxfId="445" priority="52">
      <formula>$B13="日"</formula>
    </cfRule>
  </conditionalFormatting>
  <conditionalFormatting sqref="B64 B68 F68 B71">
    <cfRule type="expression" dxfId="444" priority="38">
      <formula>OR($N$54="管理職",$N$54="裁量労働制",$N$54="固定残業制")</formula>
    </cfRule>
  </conditionalFormatting>
  <conditionalFormatting sqref="B64 B68 F68">
    <cfRule type="expression" dxfId="443" priority="6">
      <formula>OR($N$54="(大学・国研等)管理職",$N$54="(大学・国研等)裁量労働制")</formula>
    </cfRule>
  </conditionalFormatting>
  <conditionalFormatting sqref="B76">
    <cfRule type="expression" dxfId="442" priority="18">
      <formula>OR($N$54="管理職",$N$54="裁量労働制")</formula>
    </cfRule>
  </conditionalFormatting>
  <conditionalFormatting sqref="B77">
    <cfRule type="expression" dxfId="441" priority="32">
      <formula>OR($N$54="管理職",$N$54="裁量労働制")</formula>
    </cfRule>
  </conditionalFormatting>
  <conditionalFormatting sqref="B80">
    <cfRule type="expression" dxfId="440" priority="30">
      <formula>$N$54="固定残業制"</formula>
    </cfRule>
  </conditionalFormatting>
  <conditionalFormatting sqref="B83 B87 B90">
    <cfRule type="expression" dxfId="439" priority="27">
      <formula>$N$54="固定残業制"</formula>
    </cfRule>
  </conditionalFormatting>
  <conditionalFormatting sqref="B84 B88 B91">
    <cfRule type="expression" dxfId="438" priority="24">
      <formula>$N$54="固定残業制"</formula>
    </cfRule>
  </conditionalFormatting>
  <conditionalFormatting sqref="B65:C65 B69:C69 F69 B72:C72 B78:C78">
    <cfRule type="expression" dxfId="437" priority="12">
      <formula>OR($N$54="管理職",$N$54="裁量労働制")</formula>
    </cfRule>
  </conditionalFormatting>
  <conditionalFormatting sqref="B65:C65 B69:C69 F69 B72:C72">
    <cfRule type="expression" dxfId="436" priority="36">
      <formula>OR($N$54="管理職",$N$54="裁量労働制",$N$54="固定残業制")</formula>
    </cfRule>
  </conditionalFormatting>
  <conditionalFormatting sqref="B65:C65 B69:C69 F69">
    <cfRule type="expression" dxfId="435" priority="5">
      <formula>OR($N$54="(大学・国研等)管理職",$N$54="(大学・国研等)裁量労働制")</formula>
    </cfRule>
  </conditionalFormatting>
  <conditionalFormatting sqref="B69:D69">
    <cfRule type="expression" dxfId="434" priority="10">
      <formula>OR($N$54="管理職",$N$54="裁量労働制",$N$54="固定残業制",$N$54="(大学・国研等)管理職",$N$54="(大学・国研等)裁量労働制")</formula>
    </cfRule>
  </conditionalFormatting>
  <conditionalFormatting sqref="C64 F64:O64 C68 G68:O68 C71:N71">
    <cfRule type="expression" dxfId="433" priority="17">
      <formula>OR($N$54="管理職",$N$54="裁量労働制",$N$54="固定残業制")</formula>
    </cfRule>
  </conditionalFormatting>
  <conditionalFormatting sqref="C80:L80">
    <cfRule type="expression" dxfId="432" priority="28">
      <formula>$N$54="固定残業制"</formula>
    </cfRule>
  </conditionalFormatting>
  <conditionalFormatting sqref="C83:L83 C90:N90 C87:E87">
    <cfRule type="expression" dxfId="431" priority="21">
      <formula>$N$54="固定残業制"</formula>
    </cfRule>
  </conditionalFormatting>
  <conditionalFormatting sqref="C84:L84 C88:L88 C91:N91">
    <cfRule type="expression" dxfId="430" priority="22">
      <formula>$N$54="固定残業制"</formula>
    </cfRule>
  </conditionalFormatting>
  <conditionalFormatting sqref="C76:N76">
    <cfRule type="expression" dxfId="429" priority="37">
      <formula>OR($N$54="管理職",$N$54="裁量労働制")</formula>
    </cfRule>
  </conditionalFormatting>
  <conditionalFormatting sqref="C78:N78">
    <cfRule type="expression" dxfId="428" priority="35">
      <formula>OR($N$54="管理職",$N$54="裁量労働制")</formula>
    </cfRule>
  </conditionalFormatting>
  <conditionalFormatting sqref="C64:O64 C68 G68:O68">
    <cfRule type="expression" dxfId="427" priority="15">
      <formula>OR($N$54="管理職",$N$54="裁量労働制",$N$54="固定残業制",$N$54="(大学・国研等)管理職",$N$54="(大学・国研等)裁量労働制")</formula>
    </cfRule>
  </conditionalFormatting>
  <conditionalFormatting sqref="D65">
    <cfRule type="expression" dxfId="426" priority="4">
      <formula>OR($N$54="(大学・国研等)管理職",$N$54="(大学・国研等)裁量労働制")</formula>
    </cfRule>
  </conditionalFormatting>
  <conditionalFormatting sqref="D65:O65 C69 G69:O69 C72:N72">
    <cfRule type="expression" dxfId="425" priority="14">
      <formula>OR($N$54="管理職",$N$54="裁量労働制",$N$54="固定残業制")</formula>
    </cfRule>
  </conditionalFormatting>
  <conditionalFormatting sqref="D65:O65 C69 G69:O69">
    <cfRule type="expression" dxfId="424" priority="8">
      <formula>OR($N$54="(大学・国研等)管理職",$N$54="(大学・国研等)裁量労働制")</formula>
    </cfRule>
  </conditionalFormatting>
  <conditionalFormatting sqref="E10:F10">
    <cfRule type="expression" dxfId="423" priority="43">
      <formula>OR(I9="管理職/高プロ",I9="固定残業代有",I9="(大学・国研等)管理職/高プロ")</formula>
    </cfRule>
  </conditionalFormatting>
  <conditionalFormatting sqref="F83:L83 H90:N90">
    <cfRule type="expression" dxfId="422" priority="9">
      <formula>$N$54="固定残業制"</formula>
    </cfRule>
  </conditionalFormatting>
  <conditionalFormatting sqref="F87:L87">
    <cfRule type="expression" dxfId="421" priority="23">
      <formula>$N$54="固定残業制"</formula>
    </cfRule>
  </conditionalFormatting>
  <conditionalFormatting sqref="F77:N77">
    <cfRule type="expression" dxfId="420" priority="19">
      <formula>OR($N$54="管理職",$N$54="裁量労働制")</formula>
    </cfRule>
  </conditionalFormatting>
  <conditionalFormatting sqref="G10">
    <cfRule type="expression" dxfId="419" priority="48">
      <formula>OR($I$9="管理職/高プロ",$I$9="固定残業代有",$I$9="(大学・国研等)管理職/高プロ")</formula>
    </cfRule>
  </conditionalFormatting>
  <conditionalFormatting sqref="H2">
    <cfRule type="expression" dxfId="418" priority="46">
      <formula>COUNTA($F$1)=1</formula>
    </cfRule>
  </conditionalFormatting>
  <conditionalFormatting sqref="H10">
    <cfRule type="expression" dxfId="417" priority="41">
      <formula>OR($I$9="管理職/高プロ",$I$9="裁量",$I$9="固定残業代有",$I$9="(大学・国研等)裁量")</formula>
    </cfRule>
  </conditionalFormatting>
  <conditionalFormatting sqref="I9:J9">
    <cfRule type="expression" dxfId="416" priority="49">
      <formula>COUNTA($F$1)=1</formula>
    </cfRule>
  </conditionalFormatting>
  <conditionalFormatting sqref="I1:M1">
    <cfRule type="expression" dxfId="415" priority="51">
      <formula>$I$1&lt;&gt;"-"</formula>
    </cfRule>
  </conditionalFormatting>
  <conditionalFormatting sqref="J10">
    <cfRule type="expression" dxfId="414" priority="42">
      <formula>OR($I$9="管理職/高プロ",$I$9="裁量",$I$9="固定残業代有",$I$9="(大学・国研等)裁量")</formula>
    </cfRule>
  </conditionalFormatting>
  <conditionalFormatting sqref="K10">
    <cfRule type="expression" dxfId="413" priority="44">
      <formula>OR($I$9="裁量",$I$9="固定残業代有",$I$9="(大学・国研等)裁量")</formula>
    </cfRule>
  </conditionalFormatting>
  <conditionalFormatting sqref="M80">
    <cfRule type="expression" dxfId="412" priority="29">
      <formula>$N$54="固定残業制"</formula>
    </cfRule>
  </conditionalFormatting>
  <conditionalFormatting sqref="M83 M87 O90">
    <cfRule type="expression" dxfId="411" priority="26">
      <formula>$N$54="固定残業制"</formula>
    </cfRule>
  </conditionalFormatting>
  <conditionalFormatting sqref="M84 M88 O91">
    <cfRule type="expression" dxfId="410" priority="25">
      <formula>$N$54="固定残業制"</formula>
    </cfRule>
  </conditionalFormatting>
  <conditionalFormatting sqref="N10">
    <cfRule type="expression" dxfId="409" priority="50">
      <formula>OR($I$9="裁量",$I$9="固定残業代有",$I$9="(大学・国研等)裁量")</formula>
    </cfRule>
  </conditionalFormatting>
  <conditionalFormatting sqref="O10">
    <cfRule type="expression" dxfId="408" priority="54">
      <formula>AND(OR($H$2="あり",$Q$2="あり"),I9&lt;&gt;"通常勤務")</formula>
    </cfRule>
  </conditionalFormatting>
  <conditionalFormatting sqref="O76">
    <cfRule type="expression" dxfId="407" priority="34">
      <formula>OR($N$54="管理職",$N$54="裁量労働制")</formula>
    </cfRule>
  </conditionalFormatting>
  <conditionalFormatting sqref="O77">
    <cfRule type="expression" dxfId="406" priority="13">
      <formula>OR(,$N$54="管理職",$N$54="裁量労働制")</formula>
    </cfRule>
  </conditionalFormatting>
  <conditionalFormatting sqref="O78">
    <cfRule type="expression" dxfId="405" priority="31">
      <formula>OR($N$54="管理職",$N$54="裁量労働制")</formula>
    </cfRule>
  </conditionalFormatting>
  <conditionalFormatting sqref="O80 O84 O88">
    <cfRule type="expression" dxfId="404" priority="20">
      <formula>$N$54="固定残業制"</formula>
    </cfRule>
  </conditionalFormatting>
  <conditionalFormatting sqref="P64 D68 O68:P68">
    <cfRule type="expression" dxfId="403" priority="7">
      <formula>OR($N$54="(大学・国研等)管理職",$N$54="(大学・国研等)裁量労働制")</formula>
    </cfRule>
  </conditionalFormatting>
  <conditionalFormatting sqref="P64 D68 P68 O71">
    <cfRule type="expression" dxfId="402" priority="16">
      <formula>OR($N$54="管理職",$N$54="裁量労働制",$N$54="固定残業制")</formula>
    </cfRule>
  </conditionalFormatting>
  <conditionalFormatting sqref="P65 P69 O72">
    <cfRule type="expression" dxfId="401" priority="11">
      <formula>OR($N$54="管理職",$N$54="裁量労働制",$N$54="固定残業制")</formula>
    </cfRule>
  </conditionalFormatting>
  <conditionalFormatting sqref="P65 P69">
    <cfRule type="expression" dxfId="400" priority="33">
      <formula>OR($N$54="管理職",$N$54="裁量労働制",$N$54="(大学・国研等)管理職",$N$54="(大学・国研等)裁量労働制")</formula>
    </cfRule>
  </conditionalFormatting>
  <conditionalFormatting sqref="Q2">
    <cfRule type="expression" dxfId="399" priority="47">
      <formula>COUNTA($F$1)=1</formula>
    </cfRule>
  </conditionalFormatting>
  <conditionalFormatting sqref="Q10">
    <cfRule type="expression" dxfId="398" priority="55">
      <formula>AND(OR($H$2="あり",$Q$2="あり"),I9&lt;&gt;"通常勤務")</formula>
    </cfRule>
  </conditionalFormatting>
  <conditionalFormatting sqref="AI1">
    <cfRule type="expression" dxfId="394" priority="56">
      <formula>COUNTIF(AI2:AI26,"○")=COUNTA($AH$2:$AH$26)</formula>
    </cfRule>
  </conditionalFormatting>
  <dataValidations count="9">
    <dataValidation type="list" allowBlank="1" showInputMessage="1" showErrorMessage="1" sqref="H2 Q2" xr:uid="{0B66FD22-631E-4AAB-9D3E-938EF78E8892}">
      <formula1>"あり,なし"</formula1>
    </dataValidation>
    <dataValidation type="list" allowBlank="1" showInputMessage="1" showErrorMessage="1" sqref="F1:H1" xr:uid="{248F3BDD-A97C-4FD4-9FDE-8F1BA42660D9}">
      <formula1>"委託業務従事日誌,補助事業従事日誌"</formula1>
    </dataValidation>
    <dataValidation type="time" operator="greaterThan" allowBlank="1" showInputMessage="1" errorTitle="時刻を入力して下さい。" error="0:01以上の時刻を入力して下さい。" sqref="E13:E43 G13:G43" xr:uid="{D23B7B5A-F46D-49E7-9052-4C41F40DBB00}">
      <formula1>0</formula1>
    </dataValidation>
    <dataValidation type="time" allowBlank="1" showInputMessage="1" showErrorMessage="1" errorTitle="時刻を入力してください。" error="0:00から23:59までの時刻が入力できます。" sqref="H13:H43" xr:uid="{FF035921-F69F-4F26-8389-ED12ADF54ECE}">
      <formula1>0</formula1>
      <formula2>0.999988425925926</formula2>
    </dataValidation>
    <dataValidation type="list" allowBlank="1" showInputMessage="1" showErrorMessage="1" sqref="N55:P55" xr:uid="{7C089716-36CA-4171-B9F2-621359D3757C}">
      <formula1>"管理職,裁量労働制,固定残業制,一般従業員,エフォート"</formula1>
    </dataValidation>
    <dataValidation type="list" imeMode="on" allowBlank="1" sqref="I9:J9" xr:uid="{379AC7D2-AA89-4082-9266-018358B86B63}">
      <formula1>"通常勤務,管理職/高プロ,裁量,固定残業代有,(大学・国研等)管理職/高プロ,(大学・国研等)裁量,その他"</formula1>
    </dataValidation>
    <dataValidation type="list" allowBlank="1" showInputMessage="1" showErrorMessage="1" sqref="C13:C43" xr:uid="{6F27F0D7-2F9D-4F0A-A90B-34FDF8C22B75}">
      <formula1>$AP$4:$AP$7</formula1>
    </dataValidation>
    <dataValidation type="list" allowBlank="1" showInputMessage="1" showErrorMessage="1" sqref="I8:J8" xr:uid="{8D14878D-3702-47A6-817C-E36A6F385C71}">
      <formula1>"直接雇用,出向,派遣"</formula1>
    </dataValidation>
    <dataValidation type="time" allowBlank="1" showInputMessage="1" errorTitle="時刻を入力してください。" error="0:00から23:59までの時刻が入力できます。" sqref="F13:F43 D13:D43" xr:uid="{56774BDE-13FC-428A-9007-8D20A0104A4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E4E68053-60FD-4FB0-A419-50DCA3DF00B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87F00871-6482-4C26-A84D-D581F4888FB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C54AFAE9-D6B1-49AA-AC70-D0BD4905735F}">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B8A91F62-1ACC-4999-B601-A4461455607F}">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B59000AD-D04A-4632-AFE8-C7CA7E8762D7}">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315C-18B5-4D66-9665-9789D950DA2D}">
  <sheetPr codeName="Sheet6"/>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3" t="s">
        <v>174</v>
      </c>
      <c r="B1" s="364"/>
      <c r="C1" s="364"/>
      <c r="D1" s="364"/>
      <c r="E1" s="364"/>
      <c r="F1" s="372" t="s">
        <v>181</v>
      </c>
      <c r="G1" s="373"/>
      <c r="H1" s="373"/>
      <c r="I1" s="374" t="str">
        <f>IF(AI1="エラーなし","-","コメント(S列)をご確認ください。")</f>
        <v>コメント(S列)をご確認ください。</v>
      </c>
      <c r="J1" s="375"/>
      <c r="K1" s="375"/>
      <c r="L1" s="375"/>
      <c r="M1" s="375"/>
      <c r="N1" s="29" t="str">
        <f>IF($F$1="委託業務従事日誌","契約管理番号：","事業番号：")</f>
        <v>事業番号：</v>
      </c>
      <c r="O1" s="337" t="s">
        <v>151</v>
      </c>
      <c r="P1" s="338"/>
      <c r="Q1" s="10" t="str">
        <f>IF($F$1="委託業務従事日誌","別紙８","")</f>
        <v/>
      </c>
      <c r="R1" s="339" t="s">
        <v>46</v>
      </c>
      <c r="S1" s="326" t="s">
        <v>89</v>
      </c>
      <c r="T1" s="94"/>
      <c r="U1" s="71"/>
      <c r="V1" s="71"/>
      <c r="W1" s="71"/>
      <c r="X1" s="71"/>
      <c r="Y1" s="341" t="s">
        <v>72</v>
      </c>
      <c r="Z1" s="341" t="s">
        <v>73</v>
      </c>
      <c r="AA1" s="341" t="s">
        <v>74</v>
      </c>
      <c r="AB1" s="341" t="s">
        <v>75</v>
      </c>
      <c r="AC1" s="341" t="s">
        <v>78</v>
      </c>
      <c r="AD1" s="341" t="s">
        <v>76</v>
      </c>
      <c r="AE1" s="341" t="s">
        <v>77</v>
      </c>
      <c r="AF1" s="341" t="s">
        <v>120</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161</v>
      </c>
      <c r="B2" s="359"/>
      <c r="C2" s="359"/>
      <c r="D2" s="359"/>
      <c r="E2" s="359"/>
      <c r="F2" s="359"/>
      <c r="G2" s="359"/>
      <c r="H2" s="91"/>
      <c r="I2" s="92"/>
      <c r="J2" s="92"/>
      <c r="K2" s="92"/>
      <c r="L2" s="92"/>
      <c r="M2" s="92"/>
      <c r="N2" s="92"/>
      <c r="O2" s="92"/>
      <c r="P2" s="92" t="s">
        <v>160</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補助事業の名称：</v>
      </c>
      <c r="B3" s="344"/>
      <c r="C3" s="344"/>
      <c r="D3" s="344"/>
      <c r="E3" s="342" t="s">
        <v>124</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108</v>
      </c>
      <c r="AP3" s="157" t="s">
        <v>107</v>
      </c>
      <c r="AQ3" s="3"/>
      <c r="AR3" s="3"/>
      <c r="AS3" s="3"/>
    </row>
    <row r="4" spans="1:108" ht="17.149999999999999" customHeight="1" thickBot="1">
      <c r="A4" s="361"/>
      <c r="B4" s="362"/>
      <c r="C4" s="362"/>
      <c r="D4" s="362"/>
      <c r="E4" s="342" t="s">
        <v>123</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152</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委託・共同研究項目：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補助先等名称：</v>
      </c>
      <c r="D7" s="345"/>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159</v>
      </c>
      <c r="F8" s="351"/>
      <c r="G8" s="351"/>
      <c r="H8" s="351"/>
      <c r="I8" s="399"/>
      <c r="J8" s="399"/>
      <c r="K8" s="45"/>
      <c r="L8" s="45"/>
      <c r="M8" s="45" t="str">
        <f>IF($F$1="委託業務従事日誌","業務管理者等","主任研究者等")&amp;"　所属："</f>
        <v>主任研究者等　所属：</v>
      </c>
      <c r="N8" s="348" t="s">
        <v>125</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155</v>
      </c>
      <c r="F9" s="348"/>
      <c r="G9" s="348"/>
      <c r="H9" s="348"/>
      <c r="I9" s="349"/>
      <c r="J9" s="350"/>
      <c r="K9" s="44"/>
      <c r="L9" s="44"/>
      <c r="M9" s="309" t="s">
        <v>6</v>
      </c>
      <c r="N9" s="348" t="s">
        <v>122</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19</v>
      </c>
      <c r="C10" s="352" t="str">
        <f>"←稼働"&amp;F54&amp;"日
 + "&amp;"休暇"&amp;E54&amp;"日"</f>
        <v>←稼働19日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168</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46266</v>
      </c>
      <c r="B13" s="37" t="str">
        <f>TEXT(A13,"aaa")</f>
        <v>火</v>
      </c>
      <c r="C13" s="85" t="s">
        <v>119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46267</v>
      </c>
      <c r="B14" s="38" t="str">
        <f>TEXT(A14,"aaa")</f>
        <v>水</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46268</v>
      </c>
      <c r="B15" s="38" t="str">
        <f t="shared" ref="B15:B18" si="1">TEXT(A15,"aaa")</f>
        <v>木</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46269</v>
      </c>
      <c r="B16" s="38" t="str">
        <f t="shared" si="1"/>
        <v>金</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116</v>
      </c>
      <c r="AR16" s="146" t="s">
        <v>12</v>
      </c>
      <c r="AS16" s="147" t="s">
        <v>12</v>
      </c>
    </row>
    <row r="17" spans="1:45" ht="17.149999999999999" customHeight="1">
      <c r="A17" s="7">
        <f t="shared" si="0"/>
        <v>46270</v>
      </c>
      <c r="B17" s="38" t="str">
        <f t="shared" si="1"/>
        <v>土</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46271</v>
      </c>
      <c r="B18" s="39" t="str">
        <f t="shared" si="1"/>
        <v>日</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46272</v>
      </c>
      <c r="B19" s="39" t="str">
        <f>TEXT(A19,"aaa")</f>
        <v>月</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46273</v>
      </c>
      <c r="B20" s="38" t="str">
        <f>TEXT(A20,"aaa")</f>
        <v>火</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46274</v>
      </c>
      <c r="B21" s="38" t="str">
        <f t="shared" ref="B21:B43" si="5">TEXT(A21,"aaa")</f>
        <v>水</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46275</v>
      </c>
      <c r="B22" s="38" t="str">
        <f t="shared" si="5"/>
        <v>木</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46276</v>
      </c>
      <c r="B23" s="38" t="str">
        <f t="shared" si="5"/>
        <v>金</v>
      </c>
      <c r="C23" s="85"/>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46277</v>
      </c>
      <c r="B24" s="38" t="str">
        <f t="shared" si="5"/>
        <v>土</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46278</v>
      </c>
      <c r="B25" s="38" t="str">
        <f t="shared" si="5"/>
        <v>日</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46279</v>
      </c>
      <c r="B26" s="38" t="str">
        <f t="shared" si="5"/>
        <v>月</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46280</v>
      </c>
      <c r="B27" s="38" t="str">
        <f t="shared" si="5"/>
        <v>火</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46281</v>
      </c>
      <c r="B28" s="38" t="str">
        <f t="shared" si="5"/>
        <v>水</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46282</v>
      </c>
      <c r="B29" s="38" t="str">
        <f t="shared" si="5"/>
        <v>木</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46283</v>
      </c>
      <c r="B30" s="38" t="str">
        <f t="shared" si="5"/>
        <v>金</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46284</v>
      </c>
      <c r="B31" s="38" t="str">
        <f t="shared" si="5"/>
        <v>土</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46285</v>
      </c>
      <c r="B32" s="38" t="str">
        <f t="shared" si="5"/>
        <v>日</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46286</v>
      </c>
      <c r="B33" s="38" t="str">
        <f t="shared" si="5"/>
        <v>月</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46287</v>
      </c>
      <c r="B34" s="38" t="str">
        <f t="shared" si="5"/>
        <v>火</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46288</v>
      </c>
      <c r="B35" s="38" t="str">
        <f t="shared" si="5"/>
        <v>水</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46289</v>
      </c>
      <c r="B36" s="38" t="str">
        <f t="shared" si="5"/>
        <v>木</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46290</v>
      </c>
      <c r="B37" s="38" t="str">
        <f t="shared" si="5"/>
        <v>金</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46291</v>
      </c>
      <c r="B38" s="38" t="str">
        <f t="shared" si="5"/>
        <v>土</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46292</v>
      </c>
      <c r="B39" s="38" t="str">
        <f t="shared" si="5"/>
        <v>日</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46293</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46294</v>
      </c>
      <c r="B41" s="38" t="str">
        <f t="shared" si="5"/>
        <v>火</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46295</v>
      </c>
      <c r="B42" s="38" t="str">
        <f t="shared" si="5"/>
        <v>水</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15" t="s">
        <v>164</v>
      </c>
      <c r="B46" s="416"/>
      <c r="C46" s="416"/>
      <c r="D46" s="416"/>
      <c r="E46" s="416"/>
      <c r="F46" s="416"/>
      <c r="G46" s="416"/>
      <c r="H46" s="416"/>
      <c r="I46" s="416"/>
      <c r="J46" s="417" t="s">
        <v>165</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169</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1" t="s">
        <v>135</v>
      </c>
      <c r="M53" s="412"/>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55"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143</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FYjrXbxdcLV72OMuRaYg911GkRYGQSU7jzu9w2fyfkQn2w8hEf2DxIuat3XLL7Pyj1TBGyWbkhc1kwOf3j4LQg==" saltValue="We1WhYbxMBp4HqBYvSE3gg=="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391" priority="40">
      <formula>OR($C13="休暇",$C13="休日")</formula>
    </cfRule>
  </conditionalFormatting>
  <conditionalFormatting sqref="B13:B43">
    <cfRule type="expression" dxfId="390" priority="53">
      <formula>$B13="土"</formula>
    </cfRule>
    <cfRule type="expression" dxfId="389" priority="52">
      <formula>$B13="日"</formula>
    </cfRule>
  </conditionalFormatting>
  <conditionalFormatting sqref="B64 B68 F68 B71">
    <cfRule type="expression" dxfId="388" priority="38">
      <formula>OR($N$54="管理職",$N$54="裁量労働制",$N$54="固定残業制")</formula>
    </cfRule>
  </conditionalFormatting>
  <conditionalFormatting sqref="B64 B68 F68">
    <cfRule type="expression" dxfId="387" priority="6">
      <formula>OR($N$54="(大学・国研等)管理職",$N$54="(大学・国研等)裁量労働制")</formula>
    </cfRule>
  </conditionalFormatting>
  <conditionalFormatting sqref="B76">
    <cfRule type="expression" dxfId="386" priority="18">
      <formula>OR($N$54="管理職",$N$54="裁量労働制")</formula>
    </cfRule>
  </conditionalFormatting>
  <conditionalFormatting sqref="B77">
    <cfRule type="expression" dxfId="385" priority="32">
      <formula>OR($N$54="管理職",$N$54="裁量労働制")</formula>
    </cfRule>
  </conditionalFormatting>
  <conditionalFormatting sqref="B80">
    <cfRule type="expression" dxfId="384" priority="30">
      <formula>$N$54="固定残業制"</formula>
    </cfRule>
  </conditionalFormatting>
  <conditionalFormatting sqref="B83 B87 B90">
    <cfRule type="expression" dxfId="383" priority="27">
      <formula>$N$54="固定残業制"</formula>
    </cfRule>
  </conditionalFormatting>
  <conditionalFormatting sqref="B84 B88 B91">
    <cfRule type="expression" dxfId="382" priority="24">
      <formula>$N$54="固定残業制"</formula>
    </cfRule>
  </conditionalFormatting>
  <conditionalFormatting sqref="B65:C65 B69:C69 F69 B72:C72 B78:C78">
    <cfRule type="expression" dxfId="381" priority="12">
      <formula>OR($N$54="管理職",$N$54="裁量労働制")</formula>
    </cfRule>
  </conditionalFormatting>
  <conditionalFormatting sqref="B65:C65 B69:C69 F69 B72:C72">
    <cfRule type="expression" dxfId="380" priority="36">
      <formula>OR($N$54="管理職",$N$54="裁量労働制",$N$54="固定残業制")</formula>
    </cfRule>
  </conditionalFormatting>
  <conditionalFormatting sqref="B65:C65 B69:C69 F69">
    <cfRule type="expression" dxfId="379" priority="5">
      <formula>OR($N$54="(大学・国研等)管理職",$N$54="(大学・国研等)裁量労働制")</formula>
    </cfRule>
  </conditionalFormatting>
  <conditionalFormatting sqref="B69:D69">
    <cfRule type="expression" dxfId="378" priority="10">
      <formula>OR($N$54="管理職",$N$54="裁量労働制",$N$54="固定残業制",$N$54="(大学・国研等)管理職",$N$54="(大学・国研等)裁量労働制")</formula>
    </cfRule>
  </conditionalFormatting>
  <conditionalFormatting sqref="C64 F64:O64 C68 G68:O68 C71:N71">
    <cfRule type="expression" dxfId="377" priority="17">
      <formula>OR($N$54="管理職",$N$54="裁量労働制",$N$54="固定残業制")</formula>
    </cfRule>
  </conditionalFormatting>
  <conditionalFormatting sqref="C80:L80">
    <cfRule type="expression" dxfId="376" priority="28">
      <formula>$N$54="固定残業制"</formula>
    </cfRule>
  </conditionalFormatting>
  <conditionalFormatting sqref="C83:L83 C90:N90 C87:E87">
    <cfRule type="expression" dxfId="375" priority="21">
      <formula>$N$54="固定残業制"</formula>
    </cfRule>
  </conditionalFormatting>
  <conditionalFormatting sqref="C84:L84 C88:L88 C91:N91">
    <cfRule type="expression" dxfId="374" priority="22">
      <formula>$N$54="固定残業制"</formula>
    </cfRule>
  </conditionalFormatting>
  <conditionalFormatting sqref="C76:N76">
    <cfRule type="expression" dxfId="373" priority="37">
      <formula>OR($N$54="管理職",$N$54="裁量労働制")</formula>
    </cfRule>
  </conditionalFormatting>
  <conditionalFormatting sqref="C78:N78">
    <cfRule type="expression" dxfId="372" priority="35">
      <formula>OR($N$54="管理職",$N$54="裁量労働制")</formula>
    </cfRule>
  </conditionalFormatting>
  <conditionalFormatting sqref="C64:O64 C68 G68:O68">
    <cfRule type="expression" dxfId="371" priority="15">
      <formula>OR($N$54="管理職",$N$54="裁量労働制",$N$54="固定残業制",$N$54="(大学・国研等)管理職",$N$54="(大学・国研等)裁量労働制")</formula>
    </cfRule>
  </conditionalFormatting>
  <conditionalFormatting sqref="D65">
    <cfRule type="expression" dxfId="370" priority="4">
      <formula>OR($N$54="(大学・国研等)管理職",$N$54="(大学・国研等)裁量労働制")</formula>
    </cfRule>
  </conditionalFormatting>
  <conditionalFormatting sqref="D65:O65 C69 G69:O69 C72:N72">
    <cfRule type="expression" dxfId="369" priority="14">
      <formula>OR($N$54="管理職",$N$54="裁量労働制",$N$54="固定残業制")</formula>
    </cfRule>
  </conditionalFormatting>
  <conditionalFormatting sqref="D65:O65 C69 G69:O69">
    <cfRule type="expression" dxfId="368" priority="8">
      <formula>OR($N$54="(大学・国研等)管理職",$N$54="(大学・国研等)裁量労働制")</formula>
    </cfRule>
  </conditionalFormatting>
  <conditionalFormatting sqref="E10:F10">
    <cfRule type="expression" dxfId="367" priority="43">
      <formula>OR(I9="管理職/高プロ",I9="固定残業代有",I9="(大学・国研等)管理職/高プロ")</formula>
    </cfRule>
  </conditionalFormatting>
  <conditionalFormatting sqref="F83:L83 H90:N90">
    <cfRule type="expression" dxfId="366" priority="9">
      <formula>$N$54="固定残業制"</formula>
    </cfRule>
  </conditionalFormatting>
  <conditionalFormatting sqref="F87:L87">
    <cfRule type="expression" dxfId="365" priority="23">
      <formula>$N$54="固定残業制"</formula>
    </cfRule>
  </conditionalFormatting>
  <conditionalFormatting sqref="F77:N77">
    <cfRule type="expression" dxfId="364" priority="19">
      <formula>OR($N$54="管理職",$N$54="裁量労働制")</formula>
    </cfRule>
  </conditionalFormatting>
  <conditionalFormatting sqref="G10">
    <cfRule type="expression" dxfId="363" priority="48">
      <formula>OR($I$9="管理職/高プロ",$I$9="固定残業代有",$I$9="(大学・国研等)管理職/高プロ")</formula>
    </cfRule>
  </conditionalFormatting>
  <conditionalFormatting sqref="H2">
    <cfRule type="expression" dxfId="362" priority="46">
      <formula>COUNTA($F$1)=1</formula>
    </cfRule>
  </conditionalFormatting>
  <conditionalFormatting sqref="H10">
    <cfRule type="expression" dxfId="361" priority="41">
      <formula>OR($I$9="管理職/高プロ",$I$9="裁量",$I$9="固定残業代有",$I$9="(大学・国研等)裁量")</formula>
    </cfRule>
  </conditionalFormatting>
  <conditionalFormatting sqref="I9:J9">
    <cfRule type="expression" dxfId="360" priority="49">
      <formula>COUNTA($F$1)=1</formula>
    </cfRule>
  </conditionalFormatting>
  <conditionalFormatting sqref="I1:M1">
    <cfRule type="expression" dxfId="359" priority="51">
      <formula>$I$1&lt;&gt;"-"</formula>
    </cfRule>
  </conditionalFormatting>
  <conditionalFormatting sqref="J10">
    <cfRule type="expression" dxfId="358" priority="42">
      <formula>OR($I$9="管理職/高プロ",$I$9="裁量",$I$9="固定残業代有",$I$9="(大学・国研等)裁量")</formula>
    </cfRule>
  </conditionalFormatting>
  <conditionalFormatting sqref="K10">
    <cfRule type="expression" dxfId="357" priority="44">
      <formula>OR($I$9="裁量",$I$9="固定残業代有",$I$9="(大学・国研等)裁量")</formula>
    </cfRule>
  </conditionalFormatting>
  <conditionalFormatting sqref="M80">
    <cfRule type="expression" dxfId="356" priority="29">
      <formula>$N$54="固定残業制"</formula>
    </cfRule>
  </conditionalFormatting>
  <conditionalFormatting sqref="M83 M87 O90">
    <cfRule type="expression" dxfId="355" priority="26">
      <formula>$N$54="固定残業制"</formula>
    </cfRule>
  </conditionalFormatting>
  <conditionalFormatting sqref="M84 M88 O91">
    <cfRule type="expression" dxfId="354" priority="25">
      <formula>$N$54="固定残業制"</formula>
    </cfRule>
  </conditionalFormatting>
  <conditionalFormatting sqref="N10">
    <cfRule type="expression" dxfId="353" priority="50">
      <formula>OR($I$9="裁量",$I$9="固定残業代有",$I$9="(大学・国研等)裁量")</formula>
    </cfRule>
  </conditionalFormatting>
  <conditionalFormatting sqref="O10">
    <cfRule type="expression" dxfId="352" priority="54">
      <formula>AND(OR($H$2="あり",$Q$2="あり"),I9&lt;&gt;"通常勤務")</formula>
    </cfRule>
  </conditionalFormatting>
  <conditionalFormatting sqref="O76">
    <cfRule type="expression" dxfId="351" priority="34">
      <formula>OR($N$54="管理職",$N$54="裁量労働制")</formula>
    </cfRule>
  </conditionalFormatting>
  <conditionalFormatting sqref="O77">
    <cfRule type="expression" dxfId="350" priority="13">
      <formula>OR(,$N$54="管理職",$N$54="裁量労働制")</formula>
    </cfRule>
  </conditionalFormatting>
  <conditionalFormatting sqref="O78">
    <cfRule type="expression" dxfId="349" priority="31">
      <formula>OR($N$54="管理職",$N$54="裁量労働制")</formula>
    </cfRule>
  </conditionalFormatting>
  <conditionalFormatting sqref="O80 O84 O88">
    <cfRule type="expression" dxfId="348" priority="20">
      <formula>$N$54="固定残業制"</formula>
    </cfRule>
  </conditionalFormatting>
  <conditionalFormatting sqref="P64 D68 O68:P68">
    <cfRule type="expression" dxfId="347" priority="7">
      <formula>OR($N$54="(大学・国研等)管理職",$N$54="(大学・国研等)裁量労働制")</formula>
    </cfRule>
  </conditionalFormatting>
  <conditionalFormatting sqref="P64 D68 P68 O71">
    <cfRule type="expression" dxfId="346" priority="16">
      <formula>OR($N$54="管理職",$N$54="裁量労働制",$N$54="固定残業制")</formula>
    </cfRule>
  </conditionalFormatting>
  <conditionalFormatting sqref="P65 P69 O72">
    <cfRule type="expression" dxfId="345" priority="11">
      <formula>OR($N$54="管理職",$N$54="裁量労働制",$N$54="固定残業制")</formula>
    </cfRule>
  </conditionalFormatting>
  <conditionalFormatting sqref="P65 P69">
    <cfRule type="expression" dxfId="344" priority="33">
      <formula>OR($N$54="管理職",$N$54="裁量労働制",$N$54="(大学・国研等)管理職",$N$54="(大学・国研等)裁量労働制")</formula>
    </cfRule>
  </conditionalFormatting>
  <conditionalFormatting sqref="Q2">
    <cfRule type="expression" dxfId="343" priority="47">
      <formula>COUNTA($F$1)=1</formula>
    </cfRule>
  </conditionalFormatting>
  <conditionalFormatting sqref="Q10">
    <cfRule type="expression" dxfId="342" priority="55">
      <formula>AND(OR($H$2="あり",$Q$2="あり"),I9&lt;&gt;"通常勤務")</formula>
    </cfRule>
  </conditionalFormatting>
  <conditionalFormatting sqref="AI1">
    <cfRule type="expression" dxfId="338"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319DB38-D83D-43A3-9EE6-F533EA7F59E2}">
      <formula1>0</formula1>
      <formula2>0.999988425925926</formula2>
    </dataValidation>
    <dataValidation type="list" allowBlank="1" showInputMessage="1" showErrorMessage="1" sqref="I8:J8" xr:uid="{7AEEEE56-5F09-40AA-91D2-7CEDDADB0CD9}">
      <formula1>"直接雇用,出向,派遣"</formula1>
    </dataValidation>
    <dataValidation type="list" allowBlank="1" showInputMessage="1" showErrorMessage="1" sqref="C13:C43" xr:uid="{4852D97D-32ED-4250-A1F3-509458C72907}">
      <formula1>$AP$4:$AP$7</formula1>
    </dataValidation>
    <dataValidation type="list" imeMode="on" allowBlank="1" sqref="I9:J9" xr:uid="{66FAF070-6B1F-4835-877E-D45A352D7E38}">
      <formula1>"通常勤務,管理職/高プロ,裁量,固定残業代有,(大学・国研等)管理職/高プロ,(大学・国研等)裁量,その他"</formula1>
    </dataValidation>
    <dataValidation type="list" allowBlank="1" showInputMessage="1" showErrorMessage="1" sqref="N55:P55" xr:uid="{E5F66478-DE9A-438D-8F62-EA8BCEEC25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81A95A8A-6DC6-49E7-9686-20F075F12310}">
      <formula1>0</formula1>
      <formula2>0.999988425925926</formula2>
    </dataValidation>
    <dataValidation type="time" operator="greaterThan" allowBlank="1" showInputMessage="1" errorTitle="時刻を入力して下さい。" error="0:01以上の時刻を入力して下さい。" sqref="E13:E43 G13:G43" xr:uid="{A42D017B-B295-4FCD-B161-DDDC560A41DC}">
      <formula1>0</formula1>
    </dataValidation>
    <dataValidation type="list" allowBlank="1" showInputMessage="1" showErrorMessage="1" sqref="F1:H1" xr:uid="{B9C5EF71-1B42-4B9C-A652-7AC324A026D3}">
      <formula1>"委託業務従事日誌,補助事業従事日誌"</formula1>
    </dataValidation>
    <dataValidation type="list" allowBlank="1" showInputMessage="1" showErrorMessage="1" sqref="H2 Q2" xr:uid="{58D11BAC-5BDC-4488-B310-8ECC456F5B3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210664D-18EA-4035-9099-493523A7934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53C5C189-95C9-44CC-A5A6-84DC759C169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848067-F0E9-45D7-B820-D89F221763F7}">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4FA90BC-D422-4A39-92D4-37C9263E6C15}">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DC44962-5FD9-4BF7-BF08-EBD46D10C6B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ED30-891A-408C-8E5D-B3D783E38898}">
  <sheetPr codeName="Sheet7"/>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3" t="s">
        <v>175</v>
      </c>
      <c r="B1" s="364"/>
      <c r="C1" s="364"/>
      <c r="D1" s="364"/>
      <c r="E1" s="364"/>
      <c r="F1" s="372" t="s">
        <v>181</v>
      </c>
      <c r="G1" s="373"/>
      <c r="H1" s="373"/>
      <c r="I1" s="374" t="str">
        <f>IF(AI1="エラーなし","-","コメント(S列)をご確認ください。")</f>
        <v>コメント(S列)をご確認ください。</v>
      </c>
      <c r="J1" s="375"/>
      <c r="K1" s="375"/>
      <c r="L1" s="375"/>
      <c r="M1" s="375"/>
      <c r="N1" s="29" t="str">
        <f>IF($F$1="委託業務従事日誌","契約管理番号：","事業番号：")</f>
        <v>事業番号：</v>
      </c>
      <c r="O1" s="337" t="s">
        <v>151</v>
      </c>
      <c r="P1" s="338"/>
      <c r="Q1" s="10" t="str">
        <f>IF($F$1="委託業務従事日誌","別紙８","")</f>
        <v/>
      </c>
      <c r="R1" s="339" t="s">
        <v>46</v>
      </c>
      <c r="S1" s="326" t="s">
        <v>89</v>
      </c>
      <c r="T1" s="94"/>
      <c r="U1" s="71"/>
      <c r="V1" s="71"/>
      <c r="W1" s="71"/>
      <c r="X1" s="71"/>
      <c r="Y1" s="341" t="s">
        <v>72</v>
      </c>
      <c r="Z1" s="341" t="s">
        <v>73</v>
      </c>
      <c r="AA1" s="341" t="s">
        <v>74</v>
      </c>
      <c r="AB1" s="341" t="s">
        <v>75</v>
      </c>
      <c r="AC1" s="341" t="s">
        <v>78</v>
      </c>
      <c r="AD1" s="341" t="s">
        <v>76</v>
      </c>
      <c r="AE1" s="341" t="s">
        <v>77</v>
      </c>
      <c r="AF1" s="341" t="s">
        <v>120</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161</v>
      </c>
      <c r="B2" s="359"/>
      <c r="C2" s="359"/>
      <c r="D2" s="359"/>
      <c r="E2" s="359"/>
      <c r="F2" s="359"/>
      <c r="G2" s="359"/>
      <c r="H2" s="91"/>
      <c r="I2" s="92"/>
      <c r="J2" s="92"/>
      <c r="K2" s="92"/>
      <c r="L2" s="92"/>
      <c r="M2" s="92"/>
      <c r="N2" s="92"/>
      <c r="O2" s="92"/>
      <c r="P2" s="92" t="s">
        <v>160</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補助事業の名称：</v>
      </c>
      <c r="B3" s="344"/>
      <c r="C3" s="344"/>
      <c r="D3" s="344"/>
      <c r="E3" s="342" t="s">
        <v>124</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108</v>
      </c>
      <c r="AP3" s="157" t="s">
        <v>107</v>
      </c>
      <c r="AQ3" s="3"/>
      <c r="AR3" s="3"/>
      <c r="AS3" s="3"/>
    </row>
    <row r="4" spans="1:108" ht="17.149999999999999" customHeight="1" thickBot="1">
      <c r="A4" s="361"/>
      <c r="B4" s="362"/>
      <c r="C4" s="362"/>
      <c r="D4" s="362"/>
      <c r="E4" s="342" t="s">
        <v>123</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152</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委託・共同研究項目：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補助先等名称：</v>
      </c>
      <c r="D7" s="345"/>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159</v>
      </c>
      <c r="F8" s="351"/>
      <c r="G8" s="351"/>
      <c r="H8" s="351"/>
      <c r="I8" s="399"/>
      <c r="J8" s="399"/>
      <c r="K8" s="45"/>
      <c r="L8" s="45"/>
      <c r="M8" s="45" t="str">
        <f>IF($F$1="委託業務従事日誌","業務管理者等","主任研究者等")&amp;"　所属："</f>
        <v>主任研究者等　所属：</v>
      </c>
      <c r="N8" s="348" t="s">
        <v>125</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155</v>
      </c>
      <c r="F9" s="348"/>
      <c r="G9" s="348"/>
      <c r="H9" s="348"/>
      <c r="I9" s="349"/>
      <c r="J9" s="350"/>
      <c r="K9" s="44"/>
      <c r="L9" s="44"/>
      <c r="M9" s="309" t="s">
        <v>6</v>
      </c>
      <c r="N9" s="348" t="s">
        <v>122</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21</v>
      </c>
      <c r="C10" s="352" t="str">
        <f>"←稼働"&amp;F54&amp;"日
 + "&amp;"休暇"&amp;E54&amp;"日"</f>
        <v>←稼働21日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168</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46296</v>
      </c>
      <c r="B13" s="37" t="str">
        <f>TEXT(A13,"aaa")</f>
        <v>木</v>
      </c>
      <c r="C13" s="85" t="s">
        <v>119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46297</v>
      </c>
      <c r="B14" s="38" t="str">
        <f>TEXT(A14,"aaa")</f>
        <v>金</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46298</v>
      </c>
      <c r="B15" s="38" t="str">
        <f t="shared" ref="B15:B18" si="1">TEXT(A15,"aaa")</f>
        <v>土</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46299</v>
      </c>
      <c r="B16" s="38" t="str">
        <f t="shared" si="1"/>
        <v>日</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116</v>
      </c>
      <c r="AR16" s="146" t="s">
        <v>12</v>
      </c>
      <c r="AS16" s="147" t="s">
        <v>12</v>
      </c>
    </row>
    <row r="17" spans="1:45" ht="17.149999999999999" customHeight="1">
      <c r="A17" s="7">
        <f t="shared" si="0"/>
        <v>46300</v>
      </c>
      <c r="B17" s="38" t="str">
        <f t="shared" si="1"/>
        <v>月</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46301</v>
      </c>
      <c r="B18" s="39" t="str">
        <f t="shared" si="1"/>
        <v>火</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46302</v>
      </c>
      <c r="B19" s="39" t="str">
        <f>TEXT(A19,"aaa")</f>
        <v>水</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46303</v>
      </c>
      <c r="B20" s="38" t="str">
        <f>TEXT(A20,"aaa")</f>
        <v>木</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46304</v>
      </c>
      <c r="B21" s="38" t="str">
        <f t="shared" ref="B21:B43" si="5">TEXT(A21,"aaa")</f>
        <v>金</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46305</v>
      </c>
      <c r="B22" s="38" t="str">
        <f t="shared" si="5"/>
        <v>土</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46306</v>
      </c>
      <c r="B23" s="38" t="str">
        <f t="shared" si="5"/>
        <v>日</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46307</v>
      </c>
      <c r="B24" s="38" t="str">
        <f t="shared" si="5"/>
        <v>月</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46308</v>
      </c>
      <c r="B25" s="38" t="str">
        <f t="shared" si="5"/>
        <v>火</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46309</v>
      </c>
      <c r="B26" s="38" t="str">
        <f t="shared" si="5"/>
        <v>水</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46310</v>
      </c>
      <c r="B27" s="38" t="str">
        <f t="shared" si="5"/>
        <v>木</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46311</v>
      </c>
      <c r="B28" s="38" t="str">
        <f t="shared" si="5"/>
        <v>金</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46312</v>
      </c>
      <c r="B29" s="38" t="str">
        <f t="shared" si="5"/>
        <v>土</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46313</v>
      </c>
      <c r="B30" s="38" t="str">
        <f t="shared" si="5"/>
        <v>日</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46314</v>
      </c>
      <c r="B31" s="38" t="str">
        <f t="shared" si="5"/>
        <v>月</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46315</v>
      </c>
      <c r="B32" s="38" t="str">
        <f t="shared" si="5"/>
        <v>火</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46316</v>
      </c>
      <c r="B33" s="38" t="str">
        <f t="shared" si="5"/>
        <v>水</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46317</v>
      </c>
      <c r="B34" s="38" t="str">
        <f t="shared" si="5"/>
        <v>木</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46318</v>
      </c>
      <c r="B35" s="38" t="str">
        <f t="shared" si="5"/>
        <v>金</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46319</v>
      </c>
      <c r="B36" s="38" t="str">
        <f t="shared" si="5"/>
        <v>土</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46320</v>
      </c>
      <c r="B37" s="38" t="str">
        <f t="shared" si="5"/>
        <v>日</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46321</v>
      </c>
      <c r="B38" s="38" t="str">
        <f t="shared" si="5"/>
        <v>月</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46322</v>
      </c>
      <c r="B39" s="38" t="str">
        <f t="shared" si="5"/>
        <v>火</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46323</v>
      </c>
      <c r="B40" s="38" t="str">
        <f t="shared" si="5"/>
        <v>水</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46324</v>
      </c>
      <c r="B41" s="38" t="str">
        <f t="shared" si="5"/>
        <v>木</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46325</v>
      </c>
      <c r="B42" s="38" t="str">
        <f t="shared" si="5"/>
        <v>金</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46326</v>
      </c>
      <c r="B43" s="40" t="str">
        <f t="shared" si="5"/>
        <v>土</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15" t="s">
        <v>164</v>
      </c>
      <c r="B46" s="416"/>
      <c r="C46" s="416"/>
      <c r="D46" s="416"/>
      <c r="E46" s="416"/>
      <c r="F46" s="416"/>
      <c r="G46" s="416"/>
      <c r="H46" s="416"/>
      <c r="I46" s="416"/>
      <c r="J46" s="417" t="s">
        <v>165</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169</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1" t="s">
        <v>135</v>
      </c>
      <c r="M53" s="412"/>
      <c r="N53" s="199" t="s">
        <v>17</v>
      </c>
      <c r="O53" s="200"/>
      <c r="P53" s="200"/>
      <c r="Q53" s="200"/>
      <c r="AI53" s="67"/>
    </row>
    <row r="54" spans="1:45" ht="11.55" hidden="1" outlineLevel="1" thickBot="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21</v>
      </c>
      <c r="B56" s="202">
        <f>B54</f>
        <v>0</v>
      </c>
      <c r="C56" s="202"/>
      <c r="D56" s="212"/>
      <c r="E56" s="203">
        <f>E54</f>
        <v>0</v>
      </c>
      <c r="F56" s="204">
        <f>A56-E56</f>
        <v>21</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55" hidden="1" outlineLevel="1" thickBot="1">
      <c r="A57" s="201">
        <f>A54</f>
        <v>21</v>
      </c>
      <c r="B57" s="202">
        <f>B54</f>
        <v>0</v>
      </c>
      <c r="C57" s="202"/>
      <c r="D57" s="213">
        <f>D54</f>
        <v>0</v>
      </c>
      <c r="E57" s="203">
        <f>E54</f>
        <v>0</v>
      </c>
      <c r="F57" s="204">
        <f>A57-E57</f>
        <v>21</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55" hidden="1" outlineLevel="1" thickBot="1">
      <c r="A58" s="201">
        <f>A54</f>
        <v>21</v>
      </c>
      <c r="B58" s="202">
        <f>B54</f>
        <v>0</v>
      </c>
      <c r="C58" s="202"/>
      <c r="D58" s="213">
        <f>D54</f>
        <v>0</v>
      </c>
      <c r="E58" s="203">
        <f>E54</f>
        <v>0</v>
      </c>
      <c r="F58" s="204">
        <f>A58-E58</f>
        <v>21</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55"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5" hidden="1" outlineLevel="1" thickBot="1">
      <c r="A60" s="201">
        <f>A54</f>
        <v>21</v>
      </c>
      <c r="B60" s="202">
        <f>B54</f>
        <v>0</v>
      </c>
      <c r="C60" s="202"/>
      <c r="D60" s="213"/>
      <c r="E60" s="203">
        <f>E54</f>
        <v>0</v>
      </c>
      <c r="F60" s="204">
        <f>A60-E60</f>
        <v>21</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5" hidden="1" outlineLevel="1" thickBot="1">
      <c r="A61" s="201">
        <f>A54</f>
        <v>21</v>
      </c>
      <c r="B61" s="202">
        <f>B54</f>
        <v>0</v>
      </c>
      <c r="C61" s="202"/>
      <c r="D61" s="213">
        <f>D54</f>
        <v>0</v>
      </c>
      <c r="E61" s="203">
        <f>E54</f>
        <v>0</v>
      </c>
      <c r="F61" s="204">
        <f>A61-E61</f>
        <v>21</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143</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hg2MFlauy9q/iRQ1pGfi93soptkk2guwFFp37xKeWjw8nYZu710PYAhdKhWltvJKPSZuqz20JI0erRwz0caZYA==" saltValue="sO0NCMiYa2EpqrV3JonXaA=="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335" priority="40">
      <formula>OR($C13="休暇",$C13="休日")</formula>
    </cfRule>
  </conditionalFormatting>
  <conditionalFormatting sqref="B13:B43">
    <cfRule type="expression" dxfId="334" priority="53">
      <formula>$B13="土"</formula>
    </cfRule>
    <cfRule type="expression" dxfId="333" priority="52">
      <formula>$B13="日"</formula>
    </cfRule>
  </conditionalFormatting>
  <conditionalFormatting sqref="B64 B68 F68 B71">
    <cfRule type="expression" dxfId="332" priority="38">
      <formula>OR($N$54="管理職",$N$54="裁量労働制",$N$54="固定残業制")</formula>
    </cfRule>
  </conditionalFormatting>
  <conditionalFormatting sqref="B64 B68 F68">
    <cfRule type="expression" dxfId="331" priority="6">
      <formula>OR($N$54="(大学・国研等)管理職",$N$54="(大学・国研等)裁量労働制")</formula>
    </cfRule>
  </conditionalFormatting>
  <conditionalFormatting sqref="B76">
    <cfRule type="expression" dxfId="330" priority="18">
      <formula>OR($N$54="管理職",$N$54="裁量労働制")</formula>
    </cfRule>
  </conditionalFormatting>
  <conditionalFormatting sqref="B77">
    <cfRule type="expression" dxfId="329" priority="32">
      <formula>OR($N$54="管理職",$N$54="裁量労働制")</formula>
    </cfRule>
  </conditionalFormatting>
  <conditionalFormatting sqref="B80">
    <cfRule type="expression" dxfId="328" priority="30">
      <formula>$N$54="固定残業制"</formula>
    </cfRule>
  </conditionalFormatting>
  <conditionalFormatting sqref="B83 B87 B90">
    <cfRule type="expression" dxfId="327" priority="27">
      <formula>$N$54="固定残業制"</formula>
    </cfRule>
  </conditionalFormatting>
  <conditionalFormatting sqref="B84 B88 B91">
    <cfRule type="expression" dxfId="326" priority="24">
      <formula>$N$54="固定残業制"</formula>
    </cfRule>
  </conditionalFormatting>
  <conditionalFormatting sqref="B65:C65 B69:C69 F69 B72:C72 B78:C78">
    <cfRule type="expression" dxfId="325" priority="12">
      <formula>OR($N$54="管理職",$N$54="裁量労働制")</formula>
    </cfRule>
  </conditionalFormatting>
  <conditionalFormatting sqref="B65:C65 B69:C69 F69 B72:C72">
    <cfRule type="expression" dxfId="324" priority="36">
      <formula>OR($N$54="管理職",$N$54="裁量労働制",$N$54="固定残業制")</formula>
    </cfRule>
  </conditionalFormatting>
  <conditionalFormatting sqref="B65:C65 B69:C69 F69">
    <cfRule type="expression" dxfId="323" priority="5">
      <formula>OR($N$54="(大学・国研等)管理職",$N$54="(大学・国研等)裁量労働制")</formula>
    </cfRule>
  </conditionalFormatting>
  <conditionalFormatting sqref="B69:D69">
    <cfRule type="expression" dxfId="322" priority="10">
      <formula>OR($N$54="管理職",$N$54="裁量労働制",$N$54="固定残業制",$N$54="(大学・国研等)管理職",$N$54="(大学・国研等)裁量労働制")</formula>
    </cfRule>
  </conditionalFormatting>
  <conditionalFormatting sqref="C64 F64:O64 C68 G68:O68 C71:N71">
    <cfRule type="expression" dxfId="321" priority="17">
      <formula>OR($N$54="管理職",$N$54="裁量労働制",$N$54="固定残業制")</formula>
    </cfRule>
  </conditionalFormatting>
  <conditionalFormatting sqref="C80:L80">
    <cfRule type="expression" dxfId="320" priority="28">
      <formula>$N$54="固定残業制"</formula>
    </cfRule>
  </conditionalFormatting>
  <conditionalFormatting sqref="C83:L83 C90:N90 C87:E87">
    <cfRule type="expression" dxfId="319" priority="21">
      <formula>$N$54="固定残業制"</formula>
    </cfRule>
  </conditionalFormatting>
  <conditionalFormatting sqref="C84:L84 C88:L88 C91:N91">
    <cfRule type="expression" dxfId="318" priority="22">
      <formula>$N$54="固定残業制"</formula>
    </cfRule>
  </conditionalFormatting>
  <conditionalFormatting sqref="C76:N76">
    <cfRule type="expression" dxfId="317" priority="37">
      <formula>OR($N$54="管理職",$N$54="裁量労働制")</formula>
    </cfRule>
  </conditionalFormatting>
  <conditionalFormatting sqref="C78:N78">
    <cfRule type="expression" dxfId="316" priority="35">
      <formula>OR($N$54="管理職",$N$54="裁量労働制")</formula>
    </cfRule>
  </conditionalFormatting>
  <conditionalFormatting sqref="C64:O64 C68 G68:O68">
    <cfRule type="expression" dxfId="315" priority="15">
      <formula>OR($N$54="管理職",$N$54="裁量労働制",$N$54="固定残業制",$N$54="(大学・国研等)管理職",$N$54="(大学・国研等)裁量労働制")</formula>
    </cfRule>
  </conditionalFormatting>
  <conditionalFormatting sqref="D65">
    <cfRule type="expression" dxfId="314" priority="4">
      <formula>OR($N$54="(大学・国研等)管理職",$N$54="(大学・国研等)裁量労働制")</formula>
    </cfRule>
  </conditionalFormatting>
  <conditionalFormatting sqref="D65:O65 C69 G69:O69 C72:N72">
    <cfRule type="expression" dxfId="313" priority="14">
      <formula>OR($N$54="管理職",$N$54="裁量労働制",$N$54="固定残業制")</formula>
    </cfRule>
  </conditionalFormatting>
  <conditionalFormatting sqref="D65:O65 C69 G69:O69">
    <cfRule type="expression" dxfId="312" priority="8">
      <formula>OR($N$54="(大学・国研等)管理職",$N$54="(大学・国研等)裁量労働制")</formula>
    </cfRule>
  </conditionalFormatting>
  <conditionalFormatting sqref="E10:F10">
    <cfRule type="expression" dxfId="311" priority="43">
      <formula>OR(I9="管理職/高プロ",I9="固定残業代有",I9="(大学・国研等)管理職/高プロ")</formula>
    </cfRule>
  </conditionalFormatting>
  <conditionalFormatting sqref="F83:L83 H90:N90">
    <cfRule type="expression" dxfId="310" priority="9">
      <formula>$N$54="固定残業制"</formula>
    </cfRule>
  </conditionalFormatting>
  <conditionalFormatting sqref="F87:L87">
    <cfRule type="expression" dxfId="309" priority="23">
      <formula>$N$54="固定残業制"</formula>
    </cfRule>
  </conditionalFormatting>
  <conditionalFormatting sqref="F77:N77">
    <cfRule type="expression" dxfId="308" priority="19">
      <formula>OR($N$54="管理職",$N$54="裁量労働制")</formula>
    </cfRule>
  </conditionalFormatting>
  <conditionalFormatting sqref="G10">
    <cfRule type="expression" dxfId="307" priority="48">
      <formula>OR($I$9="管理職/高プロ",$I$9="固定残業代有",$I$9="(大学・国研等)管理職/高プロ")</formula>
    </cfRule>
  </conditionalFormatting>
  <conditionalFormatting sqref="H2">
    <cfRule type="expression" dxfId="306" priority="46">
      <formula>COUNTA($F$1)=1</formula>
    </cfRule>
  </conditionalFormatting>
  <conditionalFormatting sqref="H10">
    <cfRule type="expression" dxfId="305" priority="41">
      <formula>OR($I$9="管理職/高プロ",$I$9="裁量",$I$9="固定残業代有",$I$9="(大学・国研等)裁量")</formula>
    </cfRule>
  </conditionalFormatting>
  <conditionalFormatting sqref="I9:J9">
    <cfRule type="expression" dxfId="304" priority="49">
      <formula>COUNTA($F$1)=1</formula>
    </cfRule>
  </conditionalFormatting>
  <conditionalFormatting sqref="I1:M1">
    <cfRule type="expression" dxfId="303" priority="51">
      <formula>$I$1&lt;&gt;"-"</formula>
    </cfRule>
  </conditionalFormatting>
  <conditionalFormatting sqref="J10">
    <cfRule type="expression" dxfId="302" priority="42">
      <formula>OR($I$9="管理職/高プロ",$I$9="裁量",$I$9="固定残業代有",$I$9="(大学・国研等)裁量")</formula>
    </cfRule>
  </conditionalFormatting>
  <conditionalFormatting sqref="K10">
    <cfRule type="expression" dxfId="301" priority="44">
      <formula>OR($I$9="裁量",$I$9="固定残業代有",$I$9="(大学・国研等)裁量")</formula>
    </cfRule>
  </conditionalFormatting>
  <conditionalFormatting sqref="M80">
    <cfRule type="expression" dxfId="300" priority="29">
      <formula>$N$54="固定残業制"</formula>
    </cfRule>
  </conditionalFormatting>
  <conditionalFormatting sqref="M83 M87 O90">
    <cfRule type="expression" dxfId="299" priority="26">
      <formula>$N$54="固定残業制"</formula>
    </cfRule>
  </conditionalFormatting>
  <conditionalFormatting sqref="M84 M88 O91">
    <cfRule type="expression" dxfId="298" priority="25">
      <formula>$N$54="固定残業制"</formula>
    </cfRule>
  </conditionalFormatting>
  <conditionalFormatting sqref="N10">
    <cfRule type="expression" dxfId="297" priority="50">
      <formula>OR($I$9="裁量",$I$9="固定残業代有",$I$9="(大学・国研等)裁量")</formula>
    </cfRule>
  </conditionalFormatting>
  <conditionalFormatting sqref="O10">
    <cfRule type="expression" dxfId="296" priority="54">
      <formula>AND(OR($H$2="あり",$Q$2="あり"),I9&lt;&gt;"通常勤務")</formula>
    </cfRule>
  </conditionalFormatting>
  <conditionalFormatting sqref="O76">
    <cfRule type="expression" dxfId="295" priority="34">
      <formula>OR($N$54="管理職",$N$54="裁量労働制")</formula>
    </cfRule>
  </conditionalFormatting>
  <conditionalFormatting sqref="O77">
    <cfRule type="expression" dxfId="294" priority="13">
      <formula>OR(,$N$54="管理職",$N$54="裁量労働制")</formula>
    </cfRule>
  </conditionalFormatting>
  <conditionalFormatting sqref="O78">
    <cfRule type="expression" dxfId="293" priority="31">
      <formula>OR($N$54="管理職",$N$54="裁量労働制")</formula>
    </cfRule>
  </conditionalFormatting>
  <conditionalFormatting sqref="O80 O84 O88">
    <cfRule type="expression" dxfId="292" priority="20">
      <formula>$N$54="固定残業制"</formula>
    </cfRule>
  </conditionalFormatting>
  <conditionalFormatting sqref="P64 D68 O68:P68">
    <cfRule type="expression" dxfId="291" priority="7">
      <formula>OR($N$54="(大学・国研等)管理職",$N$54="(大学・国研等)裁量労働制")</formula>
    </cfRule>
  </conditionalFormatting>
  <conditionalFormatting sqref="P64 D68 P68 O71">
    <cfRule type="expression" dxfId="290" priority="16">
      <formula>OR($N$54="管理職",$N$54="裁量労働制",$N$54="固定残業制")</formula>
    </cfRule>
  </conditionalFormatting>
  <conditionalFormatting sqref="P65 P69 O72">
    <cfRule type="expression" dxfId="289" priority="11">
      <formula>OR($N$54="管理職",$N$54="裁量労働制",$N$54="固定残業制")</formula>
    </cfRule>
  </conditionalFormatting>
  <conditionalFormatting sqref="P65 P69">
    <cfRule type="expression" dxfId="288" priority="33">
      <formula>OR($N$54="管理職",$N$54="裁量労働制",$N$54="(大学・国研等)管理職",$N$54="(大学・国研等)裁量労働制")</formula>
    </cfRule>
  </conditionalFormatting>
  <conditionalFormatting sqref="Q2">
    <cfRule type="expression" dxfId="287" priority="47">
      <formula>COUNTA($F$1)=1</formula>
    </cfRule>
  </conditionalFormatting>
  <conditionalFormatting sqref="Q10">
    <cfRule type="expression" dxfId="286" priority="55">
      <formula>AND(OR($H$2="あり",$Q$2="あり"),I9&lt;&gt;"通常勤務")</formula>
    </cfRule>
  </conditionalFormatting>
  <conditionalFormatting sqref="AI1">
    <cfRule type="expression" dxfId="282" priority="56">
      <formula>COUNTIF(AI2:AI26,"○")=COUNTA($AH$2:$AH$26)</formula>
    </cfRule>
  </conditionalFormatting>
  <dataValidations count="9">
    <dataValidation type="list" allowBlank="1" showInputMessage="1" showErrorMessage="1" sqref="H2 Q2" xr:uid="{36C368F4-2167-47BC-8A21-6BA897135DD0}">
      <formula1>"あり,なし"</formula1>
    </dataValidation>
    <dataValidation type="list" allowBlank="1" showInputMessage="1" showErrorMessage="1" sqref="F1:H1" xr:uid="{5D710594-4EDC-4BC3-BACF-49D24DB1BFCB}">
      <formula1>"委託業務従事日誌,補助事業従事日誌"</formula1>
    </dataValidation>
    <dataValidation type="time" operator="greaterThan" allowBlank="1" showInputMessage="1" errorTitle="時刻を入力して下さい。" error="0:01以上の時刻を入力して下さい。" sqref="E13:E43 G13:G43" xr:uid="{8A0CF45A-A85B-4B5D-8D75-979FA18DAA8E}">
      <formula1>0</formula1>
    </dataValidation>
    <dataValidation type="time" allowBlank="1" showInputMessage="1" showErrorMessage="1" errorTitle="時刻を入力してください。" error="0:00から23:59までの時刻が入力できます。" sqref="H13:H43" xr:uid="{D8C32BBA-BAA2-4890-9580-D3C219B0E09E}">
      <formula1>0</formula1>
      <formula2>0.999988425925926</formula2>
    </dataValidation>
    <dataValidation type="list" allowBlank="1" showInputMessage="1" showErrorMessage="1" sqref="N55:P55" xr:uid="{E5A753DB-C68B-4FBE-8B4D-E0483260C4ED}">
      <formula1>"管理職,裁量労働制,固定残業制,一般従業員,エフォート"</formula1>
    </dataValidation>
    <dataValidation type="list" imeMode="on" allowBlank="1" sqref="I9:J9" xr:uid="{E4660762-69C5-49F8-A12D-BE0CFA070E6C}">
      <formula1>"通常勤務,管理職/高プロ,裁量,固定残業代有,(大学・国研等)管理職/高プロ,(大学・国研等)裁量,その他"</formula1>
    </dataValidation>
    <dataValidation type="list" allowBlank="1" showInputMessage="1" showErrorMessage="1" sqref="C13:C43" xr:uid="{058D5630-CD5C-4380-981F-62E9091FB620}">
      <formula1>$AP$4:$AP$7</formula1>
    </dataValidation>
    <dataValidation type="list" allowBlank="1" showInputMessage="1" showErrorMessage="1" sqref="I8:J8" xr:uid="{A9F60EE0-94AB-47C8-9A11-B8634B698DA6}">
      <formula1>"直接雇用,出向,派遣"</formula1>
    </dataValidation>
    <dataValidation type="time" allowBlank="1" showInputMessage="1" errorTitle="時刻を入力してください。" error="0:00から23:59までの時刻が入力できます。" sqref="F13:F43 D13:D43" xr:uid="{0E59AF74-8EC4-4AFE-8435-40F76697A27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627DBB4F-4661-4443-B4F5-C40A15D49CF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637ADC3B-2649-451A-8819-23D735E7A926}">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D3CCDA-766F-4177-8E73-E4BFF5D7A97B}">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3A62AC3-840E-457C-A4C9-0202107F2A7A}">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31A4CB42-CA1D-4EFB-9B2B-E7BBFE21E6D2}">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D1CB-DDB8-41CE-9896-04132FBC4389}">
  <sheetPr codeName="Sheet8"/>
  <dimension ref="A1:DD248"/>
  <sheetViews>
    <sheetView view="pageBreakPreview" zoomScaleNormal="100" zoomScaleSheetLayoutView="100" workbookViewId="0">
      <pane ySplit="1" topLeftCell="A2" activePane="bottomLeft" state="frozen"/>
      <selection pane="bottomLeft" activeCell="F1" sqref="F1:H1"/>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3" t="s">
        <v>176</v>
      </c>
      <c r="B1" s="364"/>
      <c r="C1" s="364"/>
      <c r="D1" s="364"/>
      <c r="E1" s="364"/>
      <c r="F1" s="372" t="s">
        <v>181</v>
      </c>
      <c r="G1" s="373"/>
      <c r="H1" s="373"/>
      <c r="I1" s="374" t="str">
        <f>IF(AI1="エラーなし","-","コメント(S列)をご確認ください。")</f>
        <v>コメント(S列)をご確認ください。</v>
      </c>
      <c r="J1" s="375"/>
      <c r="K1" s="375"/>
      <c r="L1" s="375"/>
      <c r="M1" s="375"/>
      <c r="N1" s="29" t="str">
        <f>IF($F$1="委託業務従事日誌","契約管理番号：","事業番号：")</f>
        <v>事業番号：</v>
      </c>
      <c r="O1" s="337" t="s">
        <v>151</v>
      </c>
      <c r="P1" s="338"/>
      <c r="Q1" s="10" t="str">
        <f>IF($F$1="委託業務従事日誌","別紙８","")</f>
        <v/>
      </c>
      <c r="R1" s="339" t="s">
        <v>46</v>
      </c>
      <c r="S1" s="326" t="s">
        <v>89</v>
      </c>
      <c r="T1" s="94"/>
      <c r="U1" s="71"/>
      <c r="V1" s="71"/>
      <c r="W1" s="71"/>
      <c r="X1" s="71"/>
      <c r="Y1" s="341" t="s">
        <v>72</v>
      </c>
      <c r="Z1" s="341" t="s">
        <v>73</v>
      </c>
      <c r="AA1" s="341" t="s">
        <v>74</v>
      </c>
      <c r="AB1" s="341" t="s">
        <v>75</v>
      </c>
      <c r="AC1" s="341" t="s">
        <v>78</v>
      </c>
      <c r="AD1" s="341" t="s">
        <v>76</v>
      </c>
      <c r="AE1" s="341" t="s">
        <v>77</v>
      </c>
      <c r="AF1" s="341" t="s">
        <v>120</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161</v>
      </c>
      <c r="B2" s="359"/>
      <c r="C2" s="359"/>
      <c r="D2" s="359"/>
      <c r="E2" s="359"/>
      <c r="F2" s="359"/>
      <c r="G2" s="359"/>
      <c r="H2" s="91"/>
      <c r="I2" s="92"/>
      <c r="J2" s="92"/>
      <c r="K2" s="92"/>
      <c r="L2" s="92"/>
      <c r="M2" s="92"/>
      <c r="N2" s="92"/>
      <c r="O2" s="92"/>
      <c r="P2" s="92" t="s">
        <v>160</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補助事業の名称：</v>
      </c>
      <c r="B3" s="344"/>
      <c r="C3" s="344"/>
      <c r="D3" s="344"/>
      <c r="E3" s="342" t="s">
        <v>124</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108</v>
      </c>
      <c r="AP3" s="157" t="s">
        <v>107</v>
      </c>
      <c r="AQ3" s="3"/>
      <c r="AR3" s="3"/>
      <c r="AS3" s="3"/>
    </row>
    <row r="4" spans="1:108" ht="17.149999999999999" customHeight="1" thickBot="1">
      <c r="A4" s="361"/>
      <c r="B4" s="362"/>
      <c r="C4" s="362"/>
      <c r="D4" s="362"/>
      <c r="E4" s="342" t="s">
        <v>123</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152</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委託・共同研究項目：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補助先等名称：</v>
      </c>
      <c r="D7" s="345"/>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159</v>
      </c>
      <c r="F8" s="351"/>
      <c r="G8" s="351"/>
      <c r="H8" s="351"/>
      <c r="I8" s="399"/>
      <c r="J8" s="399"/>
      <c r="K8" s="45"/>
      <c r="L8" s="45"/>
      <c r="M8" s="45" t="str">
        <f>IF($F$1="委託業務従事日誌","業務管理者等","主任研究者等")&amp;"　所属："</f>
        <v>主任研究者等　所属：</v>
      </c>
      <c r="N8" s="348" t="s">
        <v>125</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155</v>
      </c>
      <c r="F9" s="348"/>
      <c r="G9" s="348"/>
      <c r="H9" s="348"/>
      <c r="I9" s="349"/>
      <c r="J9" s="350"/>
      <c r="K9" s="44"/>
      <c r="L9" s="44"/>
      <c r="M9" s="309" t="s">
        <v>6</v>
      </c>
      <c r="N9" s="348" t="s">
        <v>122</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19</v>
      </c>
      <c r="C10" s="352" t="str">
        <f>"←稼働"&amp;F54&amp;"日
 + "&amp;"休暇"&amp;E54&amp;"日"</f>
        <v>←稼働19日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168</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46327</v>
      </c>
      <c r="B13" s="37" t="str">
        <f>TEXT(A13,"aaa")</f>
        <v>日</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46328</v>
      </c>
      <c r="B14" s="38" t="str">
        <f>TEXT(A14,"aaa")</f>
        <v>月</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46329</v>
      </c>
      <c r="B15" s="38" t="str">
        <f t="shared" ref="B15:B18" si="1">TEXT(A15,"aaa")</f>
        <v>火</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46330</v>
      </c>
      <c r="B16" s="38" t="str">
        <f t="shared" si="1"/>
        <v>水</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116</v>
      </c>
      <c r="AR16" s="146" t="s">
        <v>12</v>
      </c>
      <c r="AS16" s="147" t="s">
        <v>12</v>
      </c>
    </row>
    <row r="17" spans="1:45" ht="17.149999999999999" customHeight="1">
      <c r="A17" s="7">
        <f t="shared" si="0"/>
        <v>46331</v>
      </c>
      <c r="B17" s="38" t="str">
        <f t="shared" si="1"/>
        <v>木</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46332</v>
      </c>
      <c r="B18" s="39" t="str">
        <f t="shared" si="1"/>
        <v>金</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46333</v>
      </c>
      <c r="B19" s="39" t="str">
        <f>TEXT(A19,"aaa")</f>
        <v>土</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46334</v>
      </c>
      <c r="B20" s="38" t="str">
        <f>TEXT(A20,"aaa")</f>
        <v>日</v>
      </c>
      <c r="C20" s="334"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46335</v>
      </c>
      <c r="B21" s="38" t="str">
        <f t="shared" ref="B21:B43" si="5">TEXT(A21,"aaa")</f>
        <v>月</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46336</v>
      </c>
      <c r="B22" s="38" t="str">
        <f t="shared" si="5"/>
        <v>火</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46337</v>
      </c>
      <c r="B23" s="38" t="str">
        <f t="shared" si="5"/>
        <v>水</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46338</v>
      </c>
      <c r="B24" s="38" t="str">
        <f t="shared" si="5"/>
        <v>木</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46339</v>
      </c>
      <c r="B25" s="38" t="str">
        <f t="shared" si="5"/>
        <v>金</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46340</v>
      </c>
      <c r="B26" s="38" t="str">
        <f t="shared" si="5"/>
        <v>土</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46341</v>
      </c>
      <c r="B27" s="38" t="str">
        <f t="shared" si="5"/>
        <v>日</v>
      </c>
      <c r="C27" s="334"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46342</v>
      </c>
      <c r="B28" s="38" t="str">
        <f t="shared" si="5"/>
        <v>月</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46343</v>
      </c>
      <c r="B29" s="38" t="str">
        <f t="shared" si="5"/>
        <v>火</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46344</v>
      </c>
      <c r="B30" s="38" t="str">
        <f t="shared" si="5"/>
        <v>水</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46345</v>
      </c>
      <c r="B31" s="38" t="str">
        <f t="shared" si="5"/>
        <v>木</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46346</v>
      </c>
      <c r="B32" s="38" t="str">
        <f t="shared" si="5"/>
        <v>金</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46347</v>
      </c>
      <c r="B33" s="38" t="str">
        <f t="shared" si="5"/>
        <v>土</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46348</v>
      </c>
      <c r="B34" s="38" t="str">
        <f t="shared" si="5"/>
        <v>日</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46349</v>
      </c>
      <c r="B35" s="38" t="str">
        <f t="shared" si="5"/>
        <v>月</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46350</v>
      </c>
      <c r="B36" s="38" t="str">
        <f t="shared" si="5"/>
        <v>火</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46351</v>
      </c>
      <c r="B37" s="38" t="str">
        <f t="shared" si="5"/>
        <v>水</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46352</v>
      </c>
      <c r="B38" s="38" t="str">
        <f t="shared" si="5"/>
        <v>木</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46353</v>
      </c>
      <c r="B39" s="38" t="str">
        <f t="shared" si="5"/>
        <v>金</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46354</v>
      </c>
      <c r="B40" s="38" t="str">
        <f t="shared" si="5"/>
        <v>土</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46355</v>
      </c>
      <c r="B41" s="38" t="str">
        <f t="shared" si="5"/>
        <v>日</v>
      </c>
      <c r="C41" s="334"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46356</v>
      </c>
      <c r="B42" s="38" t="str">
        <f t="shared" si="5"/>
        <v>月</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15" t="s">
        <v>164</v>
      </c>
      <c r="B46" s="416"/>
      <c r="C46" s="416"/>
      <c r="D46" s="416"/>
      <c r="E46" s="416"/>
      <c r="F46" s="416"/>
      <c r="G46" s="416"/>
      <c r="H46" s="416"/>
      <c r="I46" s="416"/>
      <c r="J46" s="417" t="s">
        <v>165</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169</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1" t="s">
        <v>135</v>
      </c>
      <c r="M53" s="412"/>
      <c r="N53" s="199" t="s">
        <v>17</v>
      </c>
      <c r="O53" s="200"/>
      <c r="P53" s="200"/>
      <c r="Q53" s="200"/>
      <c r="AI53" s="67"/>
    </row>
    <row r="54" spans="1:45" ht="11.5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19</v>
      </c>
      <c r="B56" s="202">
        <f>B54</f>
        <v>0</v>
      </c>
      <c r="C56" s="202"/>
      <c r="D56" s="212"/>
      <c r="E56" s="203">
        <f>E54</f>
        <v>0</v>
      </c>
      <c r="F56" s="204">
        <f>A56-E56</f>
        <v>19</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5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5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55"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5" hidden="1" outlineLevel="1" thickBot="1">
      <c r="A60" s="201">
        <f>A54</f>
        <v>19</v>
      </c>
      <c r="B60" s="202">
        <f>B54</f>
        <v>0</v>
      </c>
      <c r="C60" s="202"/>
      <c r="D60" s="213"/>
      <c r="E60" s="203">
        <f>E54</f>
        <v>0</v>
      </c>
      <c r="F60" s="204">
        <f>A60-E60</f>
        <v>19</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143</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sys5GteLB7+TNQEzEOXKD9S9BrL3jbUpzEz+POjEJeTaNW7mFcMAv3Ntmnmm+Qz8iQEQI3YLiDRghskHOVobiQ==" saltValue="eWuQpgR4qFZ6ww82L5Fc/w=="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279" priority="40">
      <formula>OR($C13="休暇",$C13="休日")</formula>
    </cfRule>
  </conditionalFormatting>
  <conditionalFormatting sqref="B13:B43">
    <cfRule type="expression" dxfId="278" priority="53">
      <formula>$B13="土"</formula>
    </cfRule>
    <cfRule type="expression" dxfId="277" priority="52">
      <formula>$B13="日"</formula>
    </cfRule>
  </conditionalFormatting>
  <conditionalFormatting sqref="B64 B68 F68 B71">
    <cfRule type="expression" dxfId="276" priority="38">
      <formula>OR($N$54="管理職",$N$54="裁量労働制",$N$54="固定残業制")</formula>
    </cfRule>
  </conditionalFormatting>
  <conditionalFormatting sqref="B64 B68 F68">
    <cfRule type="expression" dxfId="275" priority="6">
      <formula>OR($N$54="(大学・国研等)管理職",$N$54="(大学・国研等)裁量労働制")</formula>
    </cfRule>
  </conditionalFormatting>
  <conditionalFormatting sqref="B76">
    <cfRule type="expression" dxfId="274" priority="18">
      <formula>OR($N$54="管理職",$N$54="裁量労働制")</formula>
    </cfRule>
  </conditionalFormatting>
  <conditionalFormatting sqref="B77">
    <cfRule type="expression" dxfId="273" priority="32">
      <formula>OR($N$54="管理職",$N$54="裁量労働制")</formula>
    </cfRule>
  </conditionalFormatting>
  <conditionalFormatting sqref="B80">
    <cfRule type="expression" dxfId="272" priority="30">
      <formula>$N$54="固定残業制"</formula>
    </cfRule>
  </conditionalFormatting>
  <conditionalFormatting sqref="B83 B87 B90">
    <cfRule type="expression" dxfId="271" priority="27">
      <formula>$N$54="固定残業制"</formula>
    </cfRule>
  </conditionalFormatting>
  <conditionalFormatting sqref="B84 B88 B91">
    <cfRule type="expression" dxfId="270" priority="24">
      <formula>$N$54="固定残業制"</formula>
    </cfRule>
  </conditionalFormatting>
  <conditionalFormatting sqref="B65:C65 B69:C69 F69 B72:C72 B78:C78">
    <cfRule type="expression" dxfId="269" priority="12">
      <formula>OR($N$54="管理職",$N$54="裁量労働制")</formula>
    </cfRule>
  </conditionalFormatting>
  <conditionalFormatting sqref="B65:C65 B69:C69 F69 B72:C72">
    <cfRule type="expression" dxfId="268" priority="36">
      <formula>OR($N$54="管理職",$N$54="裁量労働制",$N$54="固定残業制")</formula>
    </cfRule>
  </conditionalFormatting>
  <conditionalFormatting sqref="B65:C65 B69:C69 F69">
    <cfRule type="expression" dxfId="267" priority="5">
      <formula>OR($N$54="(大学・国研等)管理職",$N$54="(大学・国研等)裁量労働制")</formula>
    </cfRule>
  </conditionalFormatting>
  <conditionalFormatting sqref="B69:D69">
    <cfRule type="expression" dxfId="266" priority="10">
      <formula>OR($N$54="管理職",$N$54="裁量労働制",$N$54="固定残業制",$N$54="(大学・国研等)管理職",$N$54="(大学・国研等)裁量労働制")</formula>
    </cfRule>
  </conditionalFormatting>
  <conditionalFormatting sqref="C64 F64:O64 C68 G68:O68 C71:N71">
    <cfRule type="expression" dxfId="265" priority="17">
      <formula>OR($N$54="管理職",$N$54="裁量労働制",$N$54="固定残業制")</formula>
    </cfRule>
  </conditionalFormatting>
  <conditionalFormatting sqref="C80:L80">
    <cfRule type="expression" dxfId="264" priority="28">
      <formula>$N$54="固定残業制"</formula>
    </cfRule>
  </conditionalFormatting>
  <conditionalFormatting sqref="C83:L83 C90:N90 C87:E87">
    <cfRule type="expression" dxfId="263" priority="21">
      <formula>$N$54="固定残業制"</formula>
    </cfRule>
  </conditionalFormatting>
  <conditionalFormatting sqref="C84:L84 C88:L88 C91:N91">
    <cfRule type="expression" dxfId="262" priority="22">
      <formula>$N$54="固定残業制"</formula>
    </cfRule>
  </conditionalFormatting>
  <conditionalFormatting sqref="C76:N76">
    <cfRule type="expression" dxfId="261" priority="37">
      <formula>OR($N$54="管理職",$N$54="裁量労働制")</formula>
    </cfRule>
  </conditionalFormatting>
  <conditionalFormatting sqref="C78:N78">
    <cfRule type="expression" dxfId="260" priority="35">
      <formula>OR($N$54="管理職",$N$54="裁量労働制")</formula>
    </cfRule>
  </conditionalFormatting>
  <conditionalFormatting sqref="C64:O64 C68 G68:O68">
    <cfRule type="expression" dxfId="259" priority="15">
      <formula>OR($N$54="管理職",$N$54="裁量労働制",$N$54="固定残業制",$N$54="(大学・国研等)管理職",$N$54="(大学・国研等)裁量労働制")</formula>
    </cfRule>
  </conditionalFormatting>
  <conditionalFormatting sqref="D65">
    <cfRule type="expression" dxfId="258" priority="4">
      <formula>OR($N$54="(大学・国研等)管理職",$N$54="(大学・国研等)裁量労働制")</formula>
    </cfRule>
  </conditionalFormatting>
  <conditionalFormatting sqref="D65:O65 C69 G69:O69 C72:N72">
    <cfRule type="expression" dxfId="257" priority="14">
      <formula>OR($N$54="管理職",$N$54="裁量労働制",$N$54="固定残業制")</formula>
    </cfRule>
  </conditionalFormatting>
  <conditionalFormatting sqref="D65:O65 C69 G69:O69">
    <cfRule type="expression" dxfId="256" priority="8">
      <formula>OR($N$54="(大学・国研等)管理職",$N$54="(大学・国研等)裁量労働制")</formula>
    </cfRule>
  </conditionalFormatting>
  <conditionalFormatting sqref="E10:F10">
    <cfRule type="expression" dxfId="255" priority="43">
      <formula>OR(I9="管理職/高プロ",I9="固定残業代有",I9="(大学・国研等)管理職/高プロ")</formula>
    </cfRule>
  </conditionalFormatting>
  <conditionalFormatting sqref="F83:L83 H90:N90">
    <cfRule type="expression" dxfId="254" priority="9">
      <formula>$N$54="固定残業制"</formula>
    </cfRule>
  </conditionalFormatting>
  <conditionalFormatting sqref="F87:L87">
    <cfRule type="expression" dxfId="253" priority="23">
      <formula>$N$54="固定残業制"</formula>
    </cfRule>
  </conditionalFormatting>
  <conditionalFormatting sqref="F77:N77">
    <cfRule type="expression" dxfId="252" priority="19">
      <formula>OR($N$54="管理職",$N$54="裁量労働制")</formula>
    </cfRule>
  </conditionalFormatting>
  <conditionalFormatting sqref="G10">
    <cfRule type="expression" dxfId="251" priority="48">
      <formula>OR($I$9="管理職/高プロ",$I$9="固定残業代有",$I$9="(大学・国研等)管理職/高プロ")</formula>
    </cfRule>
  </conditionalFormatting>
  <conditionalFormatting sqref="H2">
    <cfRule type="expression" dxfId="250" priority="46">
      <formula>COUNTA($F$1)=1</formula>
    </cfRule>
  </conditionalFormatting>
  <conditionalFormatting sqref="H10">
    <cfRule type="expression" dxfId="249" priority="41">
      <formula>OR($I$9="管理職/高プロ",$I$9="裁量",$I$9="固定残業代有",$I$9="(大学・国研等)裁量")</formula>
    </cfRule>
  </conditionalFormatting>
  <conditionalFormatting sqref="I9:J9">
    <cfRule type="expression" dxfId="248" priority="49">
      <formula>COUNTA($F$1)=1</formula>
    </cfRule>
  </conditionalFormatting>
  <conditionalFormatting sqref="I1:M1">
    <cfRule type="expression" dxfId="247" priority="51">
      <formula>$I$1&lt;&gt;"-"</formula>
    </cfRule>
  </conditionalFormatting>
  <conditionalFormatting sqref="J10">
    <cfRule type="expression" dxfId="246" priority="42">
      <formula>OR($I$9="管理職/高プロ",$I$9="裁量",$I$9="固定残業代有",$I$9="(大学・国研等)裁量")</formula>
    </cfRule>
  </conditionalFormatting>
  <conditionalFormatting sqref="K10">
    <cfRule type="expression" dxfId="245" priority="44">
      <formula>OR($I$9="裁量",$I$9="固定残業代有",$I$9="(大学・国研等)裁量")</formula>
    </cfRule>
  </conditionalFormatting>
  <conditionalFormatting sqref="M80">
    <cfRule type="expression" dxfId="244" priority="29">
      <formula>$N$54="固定残業制"</formula>
    </cfRule>
  </conditionalFormatting>
  <conditionalFormatting sqref="M83 M87 O90">
    <cfRule type="expression" dxfId="243" priority="26">
      <formula>$N$54="固定残業制"</formula>
    </cfRule>
  </conditionalFormatting>
  <conditionalFormatting sqref="M84 M88 O91">
    <cfRule type="expression" dxfId="242" priority="25">
      <formula>$N$54="固定残業制"</formula>
    </cfRule>
  </conditionalFormatting>
  <conditionalFormatting sqref="N10">
    <cfRule type="expression" dxfId="241" priority="50">
      <formula>OR($I$9="裁量",$I$9="固定残業代有",$I$9="(大学・国研等)裁量")</formula>
    </cfRule>
  </conditionalFormatting>
  <conditionalFormatting sqref="O10">
    <cfRule type="expression" dxfId="240" priority="54">
      <formula>AND(OR($H$2="あり",$Q$2="あり"),I9&lt;&gt;"通常勤務")</formula>
    </cfRule>
  </conditionalFormatting>
  <conditionalFormatting sqref="O76">
    <cfRule type="expression" dxfId="239" priority="34">
      <formula>OR($N$54="管理職",$N$54="裁量労働制")</formula>
    </cfRule>
  </conditionalFormatting>
  <conditionalFormatting sqref="O77">
    <cfRule type="expression" dxfId="238" priority="13">
      <formula>OR(,$N$54="管理職",$N$54="裁量労働制")</formula>
    </cfRule>
  </conditionalFormatting>
  <conditionalFormatting sqref="O78">
    <cfRule type="expression" dxfId="237" priority="31">
      <formula>OR($N$54="管理職",$N$54="裁量労働制")</formula>
    </cfRule>
  </conditionalFormatting>
  <conditionalFormatting sqref="O80 O84 O88">
    <cfRule type="expression" dxfId="236" priority="20">
      <formula>$N$54="固定残業制"</formula>
    </cfRule>
  </conditionalFormatting>
  <conditionalFormatting sqref="P64 D68 O68:P68">
    <cfRule type="expression" dxfId="235" priority="7">
      <formula>OR($N$54="(大学・国研等)管理職",$N$54="(大学・国研等)裁量労働制")</formula>
    </cfRule>
  </conditionalFormatting>
  <conditionalFormatting sqref="P64 D68 P68 O71">
    <cfRule type="expression" dxfId="234" priority="16">
      <formula>OR($N$54="管理職",$N$54="裁量労働制",$N$54="固定残業制")</formula>
    </cfRule>
  </conditionalFormatting>
  <conditionalFormatting sqref="P65 P69 O72">
    <cfRule type="expression" dxfId="233" priority="11">
      <formula>OR($N$54="管理職",$N$54="裁量労働制",$N$54="固定残業制")</formula>
    </cfRule>
  </conditionalFormatting>
  <conditionalFormatting sqref="P65 P69">
    <cfRule type="expression" dxfId="232" priority="33">
      <formula>OR($N$54="管理職",$N$54="裁量労働制",$N$54="(大学・国研等)管理職",$N$54="(大学・国研等)裁量労働制")</formula>
    </cfRule>
  </conditionalFormatting>
  <conditionalFormatting sqref="Q2">
    <cfRule type="expression" dxfId="231" priority="47">
      <formula>COUNTA($F$1)=1</formula>
    </cfRule>
  </conditionalFormatting>
  <conditionalFormatting sqref="Q10">
    <cfRule type="expression" dxfId="230" priority="55">
      <formula>AND(OR($H$2="あり",$Q$2="あり"),I9&lt;&gt;"通常勤務")</formula>
    </cfRule>
  </conditionalFormatting>
  <conditionalFormatting sqref="AI1">
    <cfRule type="expression" dxfId="226"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7E7D3DD3-1535-438A-B864-C7BF519EA239}">
      <formula1>0</formula1>
      <formula2>0.999988425925926</formula2>
    </dataValidation>
    <dataValidation type="list" allowBlank="1" showInputMessage="1" showErrorMessage="1" sqref="I8:J8" xr:uid="{402B1561-6ECA-4108-94B4-2C72ACC712FF}">
      <formula1>"直接雇用,出向,派遣"</formula1>
    </dataValidation>
    <dataValidation type="list" allowBlank="1" showInputMessage="1" showErrorMessage="1" sqref="C13:C43" xr:uid="{C007D9ED-AE69-4379-BC85-382ECB4C50F3}">
      <formula1>$AP$4:$AP$7</formula1>
    </dataValidation>
    <dataValidation type="list" imeMode="on" allowBlank="1" sqref="I9:J9" xr:uid="{EDEDD33F-E47C-4E60-A382-51EF173DFEAD}">
      <formula1>"通常勤務,管理職/高プロ,裁量,固定残業代有,(大学・国研等)管理職/高プロ,(大学・国研等)裁量,その他"</formula1>
    </dataValidation>
    <dataValidation type="list" allowBlank="1" showInputMessage="1" showErrorMessage="1" sqref="N55:P55" xr:uid="{717505C0-2EB6-46C7-9625-54351401C46E}">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7B6442E0-DA40-44C4-852F-D792F753ACC4}">
      <formula1>0</formula1>
      <formula2>0.999988425925926</formula2>
    </dataValidation>
    <dataValidation type="time" operator="greaterThan" allowBlank="1" showInputMessage="1" errorTitle="時刻を入力して下さい。" error="0:01以上の時刻を入力して下さい。" sqref="E13:E43 G13:G43" xr:uid="{46609500-99EE-4746-9CCB-0AB0B9E442F3}">
      <formula1>0</formula1>
    </dataValidation>
    <dataValidation type="list" allowBlank="1" showInputMessage="1" showErrorMessage="1" sqref="F1:H1" xr:uid="{D997B8FE-3B7D-43F8-941D-47D0F63ECBF1}">
      <formula1>"委託業務従事日誌,補助事業従事日誌"</formula1>
    </dataValidation>
    <dataValidation type="list" allowBlank="1" showInputMessage="1" showErrorMessage="1" sqref="H2 Q2" xr:uid="{89D66928-D500-4877-9467-C2CC6794F40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89B59DE9-34FE-403A-90B5-D2006F845A21}">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23F460C0-F9EB-4385-A06C-E8C3448F3F0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1C19B764-BAA0-4E9E-A9D9-86680D18F3A0}">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8FE840EA-B30A-4EF8-8639-2F515BDD5FA6}">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C4663F6-A78F-4A0F-A38E-FFDBD25A57FA}">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8AAC-7A88-4744-9C90-38F497FB7F6F}">
  <sheetPr codeName="Sheet9"/>
  <dimension ref="A1:DD248"/>
  <sheetViews>
    <sheetView view="pageBreakPreview" zoomScaleNormal="100" zoomScaleSheetLayoutView="100" workbookViewId="0">
      <pane ySplit="1" topLeftCell="A8" activePane="bottomLeft" state="frozen"/>
      <selection pane="bottomLeft" activeCell="F1" sqref="F1:H1"/>
    </sheetView>
  </sheetViews>
  <sheetFormatPr defaultColWidth="9" defaultRowHeight="19.45" customHeight="1" outlineLevelRow="1" outlineLevelCol="1"/>
  <cols>
    <col min="1" max="1" width="4.8984375" style="3" customWidth="1"/>
    <col min="2" max="2" width="2.8984375" style="3" customWidth="1"/>
    <col min="3" max="3" width="5.8984375" style="3" customWidth="1"/>
    <col min="4" max="8" width="6.09765625" style="2" customWidth="1"/>
    <col min="9" max="9" width="6.8984375" style="2" customWidth="1"/>
    <col min="10" max="10" width="6.3984375" style="1" customWidth="1"/>
    <col min="11" max="11" width="5.8984375" style="1" customWidth="1"/>
    <col min="12" max="12" width="6.09765625" style="1" customWidth="1"/>
    <col min="13" max="13" width="4.09765625" style="1" customWidth="1"/>
    <col min="14" max="14" width="7.3984375" style="1" customWidth="1"/>
    <col min="15" max="15" width="6.09765625" style="1" customWidth="1"/>
    <col min="16" max="16" width="5.3984375" style="1" customWidth="1"/>
    <col min="17" max="17" width="7.3984375" style="1" customWidth="1"/>
    <col min="18" max="18" width="2.8984375" style="72" customWidth="1"/>
    <col min="19" max="19" width="60.59765625" style="330" customWidth="1"/>
    <col min="20" max="20" width="2.59765625" style="1" customWidth="1"/>
    <col min="21" max="33" width="2.8984375" style="1" hidden="1" customWidth="1" outlineLevel="1"/>
    <col min="34" max="34" width="26.09765625" style="64" hidden="1" customWidth="1" outlineLevel="1"/>
    <col min="35" max="35" width="7.8984375" style="3" hidden="1" customWidth="1" outlineLevel="1"/>
    <col min="36" max="37" width="9" style="1" hidden="1" customWidth="1" outlineLevel="1"/>
    <col min="38" max="38" width="10.59765625" style="305" customWidth="1" collapsed="1"/>
    <col min="39" max="40" width="10.59765625" style="305" customWidth="1"/>
    <col min="41" max="44" width="7.59765625" style="1" hidden="1" customWidth="1" outlineLevel="1"/>
    <col min="45" max="45" width="6.59765625" style="1" hidden="1" customWidth="1" outlineLevel="1"/>
    <col min="46" max="46" width="11" style="305" customWidth="1" collapsed="1"/>
    <col min="47" max="104" width="11" style="305" customWidth="1"/>
    <col min="105" max="16384" width="9" style="1"/>
  </cols>
  <sheetData>
    <row r="1" spans="1:108" ht="17.149999999999999" customHeight="1" thickBot="1">
      <c r="A1" s="363" t="s">
        <v>177</v>
      </c>
      <c r="B1" s="364"/>
      <c r="C1" s="364"/>
      <c r="D1" s="364"/>
      <c r="E1" s="364"/>
      <c r="F1" s="372" t="s">
        <v>181</v>
      </c>
      <c r="G1" s="373"/>
      <c r="H1" s="373"/>
      <c r="I1" s="374" t="str">
        <f>IF(AI1="エラーなし","-","コメント(S列)をご確認ください。")</f>
        <v>コメント(S列)をご確認ください。</v>
      </c>
      <c r="J1" s="375"/>
      <c r="K1" s="375"/>
      <c r="L1" s="375"/>
      <c r="M1" s="375"/>
      <c r="N1" s="29" t="str">
        <f>IF($F$1="委託業務従事日誌","契約管理番号：","事業番号：")</f>
        <v>事業番号：</v>
      </c>
      <c r="O1" s="337" t="s">
        <v>151</v>
      </c>
      <c r="P1" s="338"/>
      <c r="Q1" s="10" t="str">
        <f>IF($F$1="委託業務従事日誌","別紙８","")</f>
        <v/>
      </c>
      <c r="R1" s="339" t="s">
        <v>46</v>
      </c>
      <c r="S1" s="326" t="s">
        <v>89</v>
      </c>
      <c r="T1" s="94"/>
      <c r="U1" s="71"/>
      <c r="V1" s="71"/>
      <c r="W1" s="71"/>
      <c r="X1" s="71"/>
      <c r="Y1" s="341" t="s">
        <v>72</v>
      </c>
      <c r="Z1" s="341" t="s">
        <v>73</v>
      </c>
      <c r="AA1" s="341" t="s">
        <v>74</v>
      </c>
      <c r="AB1" s="341" t="s">
        <v>75</v>
      </c>
      <c r="AC1" s="341" t="s">
        <v>78</v>
      </c>
      <c r="AD1" s="341" t="s">
        <v>76</v>
      </c>
      <c r="AE1" s="341" t="s">
        <v>77</v>
      </c>
      <c r="AF1" s="341" t="s">
        <v>120</v>
      </c>
      <c r="AG1" s="341"/>
      <c r="AH1" s="64" t="s">
        <v>21</v>
      </c>
      <c r="AI1" s="65" t="str">
        <f>IF(COUNTIF(AI2:AI26,"○")=COUNTA(AH2:AH26),"エラーなし","エラーあり")</f>
        <v>エラーあり</v>
      </c>
      <c r="AJ1" s="68" t="s">
        <v>33</v>
      </c>
      <c r="AK1" s="68"/>
      <c r="AO1" s="25"/>
      <c r="AP1" s="25"/>
      <c r="AQ1" s="25"/>
      <c r="AR1" s="25"/>
      <c r="AS1" s="25"/>
    </row>
    <row r="2" spans="1:108" ht="17.149999999999999" customHeight="1" thickBot="1">
      <c r="A2" s="358" t="s">
        <v>161</v>
      </c>
      <c r="B2" s="359"/>
      <c r="C2" s="359"/>
      <c r="D2" s="359"/>
      <c r="E2" s="359"/>
      <c r="F2" s="359"/>
      <c r="G2" s="359"/>
      <c r="H2" s="91"/>
      <c r="I2" s="92"/>
      <c r="J2" s="92"/>
      <c r="K2" s="92"/>
      <c r="L2" s="92"/>
      <c r="M2" s="92"/>
      <c r="N2" s="92"/>
      <c r="O2" s="92"/>
      <c r="P2" s="92" t="s">
        <v>160</v>
      </c>
      <c r="Q2" s="70"/>
      <c r="R2" s="340"/>
      <c r="S2" s="327" t="str" cm="1">
        <f t="array" ref="S2">IF(AND(AI2="○",AI3="○"),"○",_xlfn.IFS(AI2="○","",AI2="✕","✕　"&amp;AJ2&amp;"　　")&amp;_xlfn.IFS(AI3="○","",AI3="✕","✕　"&amp;AJ3))</f>
        <v>○</v>
      </c>
      <c r="T2" s="71"/>
      <c r="W2" s="71"/>
      <c r="X2" s="71"/>
      <c r="Y2" s="341"/>
      <c r="Z2" s="341"/>
      <c r="AA2" s="341"/>
      <c r="AB2" s="341"/>
      <c r="AC2" s="341"/>
      <c r="AD2" s="341"/>
      <c r="AE2" s="341"/>
      <c r="AF2" s="341"/>
      <c r="AG2" s="357"/>
      <c r="AH2" s="166" t="s">
        <v>29</v>
      </c>
      <c r="AI2" s="167" t="str">
        <f>IF(A1="","✕","○")</f>
        <v>○</v>
      </c>
      <c r="AJ2" s="69" t="s">
        <v>39</v>
      </c>
    </row>
    <row r="3" spans="1:108" ht="17.149999999999999" customHeight="1" thickBot="1">
      <c r="A3" s="360" t="str">
        <f>IF($F$1="委託業務従事日誌","委託業務の名称：","補助事業の名称：")</f>
        <v>補助事業の名称：</v>
      </c>
      <c r="B3" s="344"/>
      <c r="C3" s="344"/>
      <c r="D3" s="344"/>
      <c r="E3" s="342" t="s">
        <v>124</v>
      </c>
      <c r="F3" s="343"/>
      <c r="G3" s="343"/>
      <c r="H3" s="343"/>
      <c r="I3" s="343"/>
      <c r="J3" s="343"/>
      <c r="K3" s="343"/>
      <c r="L3" s="343"/>
      <c r="M3" s="343"/>
      <c r="N3" s="343"/>
      <c r="O3" s="343"/>
      <c r="P3" s="343"/>
      <c r="Q3" s="88"/>
      <c r="R3" s="340"/>
      <c r="S3" s="327" t="str" cm="1">
        <f t="array" ref="S3">IF(AND(AI4="○",AI5="○"),"○",_xlfn.IFS(AI4="○","",AI4="✕","✕　"&amp;AJ4&amp;"　　")&amp;_xlfn.IFS(AI5="○","",AI5="✕","✕　"&amp;AJ5))</f>
        <v>✕　“他のNEDO事業有無”が未選択。　　✕　“他の公的事業有無”が未選択。</v>
      </c>
      <c r="T3" s="71"/>
      <c r="W3" s="71"/>
      <c r="X3" s="71"/>
      <c r="Y3" s="341"/>
      <c r="Z3" s="341"/>
      <c r="AA3" s="341"/>
      <c r="AB3" s="341"/>
      <c r="AC3" s="341"/>
      <c r="AD3" s="341"/>
      <c r="AE3" s="341"/>
      <c r="AF3" s="341"/>
      <c r="AG3" s="357"/>
      <c r="AH3" s="168" t="s">
        <v>28</v>
      </c>
      <c r="AI3" s="169" t="str">
        <f>IF(O1="","✕","○")</f>
        <v>○</v>
      </c>
      <c r="AJ3" s="69" t="s">
        <v>34</v>
      </c>
      <c r="AO3" s="155" t="s">
        <v>108</v>
      </c>
      <c r="AP3" s="157" t="s">
        <v>107</v>
      </c>
      <c r="AQ3" s="3"/>
      <c r="AR3" s="3"/>
      <c r="AS3" s="3"/>
    </row>
    <row r="4" spans="1:108" ht="17.149999999999999" customHeight="1" thickBot="1">
      <c r="A4" s="361"/>
      <c r="B4" s="362"/>
      <c r="C4" s="362"/>
      <c r="D4" s="362"/>
      <c r="E4" s="342" t="s">
        <v>123</v>
      </c>
      <c r="F4" s="343"/>
      <c r="G4" s="343"/>
      <c r="H4" s="343"/>
      <c r="I4" s="343"/>
      <c r="J4" s="343"/>
      <c r="K4" s="343"/>
      <c r="L4" s="343"/>
      <c r="M4" s="343"/>
      <c r="N4" s="343"/>
      <c r="O4" s="343"/>
      <c r="P4" s="343"/>
      <c r="Q4" s="88"/>
      <c r="S4" s="327" t="str">
        <f>IF(COUNTA(E3:P5)&gt;=1,"○","✕ "&amp;AJ6)</f>
        <v>○</v>
      </c>
      <c r="T4" s="71"/>
      <c r="W4" s="71"/>
      <c r="X4" s="71"/>
      <c r="Y4" s="341"/>
      <c r="Z4" s="341"/>
      <c r="AA4" s="341"/>
      <c r="AB4" s="341"/>
      <c r="AC4" s="341"/>
      <c r="AD4" s="341"/>
      <c r="AE4" s="341"/>
      <c r="AF4" s="341"/>
      <c r="AG4" s="357"/>
      <c r="AH4" s="168" t="s">
        <v>27</v>
      </c>
      <c r="AI4" s="169" t="str" cm="1">
        <f t="array" ref="AI4">_xlfn.IFS(H2="あり","○",H2="なし","○",TRUE,"✕")</f>
        <v>✕</v>
      </c>
      <c r="AJ4" s="69" t="s">
        <v>35</v>
      </c>
      <c r="AO4" s="156">
        <f>I9</f>
        <v>0</v>
      </c>
      <c r="AP4" s="158" t="e">
        <f>VLOOKUP($AO$4,$AO$11:$AS$19,2,)</f>
        <v>#N/A</v>
      </c>
      <c r="AQ4" s="3"/>
      <c r="AR4" s="3"/>
      <c r="AS4" s="3"/>
    </row>
    <row r="5" spans="1:108" ht="17.149999999999999" customHeight="1">
      <c r="A5" s="361"/>
      <c r="B5" s="362"/>
      <c r="C5" s="362"/>
      <c r="D5" s="362"/>
      <c r="E5" s="342" t="s">
        <v>152</v>
      </c>
      <c r="F5" s="343"/>
      <c r="G5" s="343"/>
      <c r="H5" s="343"/>
      <c r="I5" s="343"/>
      <c r="J5" s="343"/>
      <c r="K5" s="343"/>
      <c r="L5" s="343"/>
      <c r="M5" s="343"/>
      <c r="N5" s="343"/>
      <c r="O5" s="343"/>
      <c r="P5" s="343"/>
      <c r="Q5" s="88"/>
      <c r="R5" s="73"/>
      <c r="S5" s="327"/>
      <c r="T5" s="71"/>
      <c r="U5" s="24"/>
      <c r="V5" s="24"/>
      <c r="W5" s="71"/>
      <c r="X5" s="71"/>
      <c r="Y5" s="341"/>
      <c r="Z5" s="341"/>
      <c r="AA5" s="341"/>
      <c r="AB5" s="341"/>
      <c r="AC5" s="341"/>
      <c r="AD5" s="341"/>
      <c r="AE5" s="341"/>
      <c r="AF5" s="341"/>
      <c r="AG5" s="357"/>
      <c r="AH5" s="168" t="s">
        <v>26</v>
      </c>
      <c r="AI5" s="169" t="str" cm="1">
        <f t="array" ref="AI5">_xlfn.IFS(Q2="あり","○",Q2="なし","○",TRUE,"✕")</f>
        <v>✕</v>
      </c>
      <c r="AJ5" s="69" t="s">
        <v>90</v>
      </c>
      <c r="AO5" s="145"/>
      <c r="AP5" s="159" t="e">
        <f>VLOOKUP($AO$4,$AO$11:$AS$19,3,)</f>
        <v>#N/A</v>
      </c>
      <c r="AQ5" s="3"/>
      <c r="AR5" s="3"/>
      <c r="AS5" s="3"/>
    </row>
    <row r="6" spans="1:108" ht="17.149999999999999" customHeight="1">
      <c r="A6" s="360" t="str">
        <f>IF($F$1="委託業務従事日誌","再委託等項目：","委託・共同研究項目：")</f>
        <v>委託・共同研究項目：</v>
      </c>
      <c r="B6" s="344"/>
      <c r="C6" s="344"/>
      <c r="D6" s="344"/>
      <c r="E6" s="342" t="s">
        <v>12</v>
      </c>
      <c r="F6" s="343"/>
      <c r="G6" s="343"/>
      <c r="H6" s="343"/>
      <c r="I6" s="343"/>
      <c r="J6" s="343"/>
      <c r="K6" s="343"/>
      <c r="L6" s="343"/>
      <c r="M6" s="343"/>
      <c r="N6" s="343"/>
      <c r="O6" s="343"/>
      <c r="P6" s="343"/>
      <c r="Q6" s="88"/>
      <c r="S6" s="327"/>
      <c r="T6" s="71"/>
      <c r="W6" s="71"/>
      <c r="X6" s="71"/>
      <c r="Y6" s="341"/>
      <c r="Z6" s="341"/>
      <c r="AA6" s="341"/>
      <c r="AB6" s="341"/>
      <c r="AC6" s="341"/>
      <c r="AD6" s="341"/>
      <c r="AE6" s="341"/>
      <c r="AF6" s="341"/>
      <c r="AG6" s="357"/>
      <c r="AH6" s="168" t="s">
        <v>25</v>
      </c>
      <c r="AI6" s="169" t="str">
        <f>IF(COUNTA(E3:P5)&gt;=1,"○","✕")</f>
        <v>○</v>
      </c>
      <c r="AJ6" s="69" t="s">
        <v>36</v>
      </c>
      <c r="AO6" s="145"/>
      <c r="AP6" s="159" t="e">
        <f>VLOOKUP($AO$4,$AO$11:$AS$19,4,)</f>
        <v>#N/A</v>
      </c>
      <c r="AQ6" s="3"/>
      <c r="AR6" s="3"/>
      <c r="AS6" s="3"/>
    </row>
    <row r="7" spans="1:108" ht="17.149999999999999" customHeight="1" thickBot="1">
      <c r="A7" s="87"/>
      <c r="B7" s="93"/>
      <c r="C7" s="344" t="str">
        <f>IF($F$1="委託業務従事日誌","委託先等名称：","補助先等名称：")</f>
        <v>補助先等名称：</v>
      </c>
      <c r="D7" s="345"/>
      <c r="E7" s="342" t="s">
        <v>121</v>
      </c>
      <c r="F7" s="343"/>
      <c r="G7" s="343"/>
      <c r="H7" s="343"/>
      <c r="I7" s="343"/>
      <c r="J7" s="343"/>
      <c r="K7" s="343"/>
      <c r="L7" s="343"/>
      <c r="M7" s="343"/>
      <c r="N7" s="343"/>
      <c r="O7" s="343"/>
      <c r="P7" s="343"/>
      <c r="Q7" s="88"/>
      <c r="R7" s="72" t="s">
        <v>45</v>
      </c>
      <c r="S7" s="327" t="str" cm="1">
        <f t="array" ref="S7">IF(COUNTA(E7)&gt;=1,_xlfn.IFS(E7=" ","✕"&amp;AJ7,E7="　","✕"&amp;AJ7,TRUE,"○"),"✕"&amp;AJ7)</f>
        <v>○</v>
      </c>
      <c r="T7" s="71"/>
      <c r="U7" s="25"/>
      <c r="V7" s="25"/>
      <c r="W7" s="71"/>
      <c r="X7" s="71"/>
      <c r="Y7" s="341"/>
      <c r="Z7" s="341"/>
      <c r="AA7" s="341"/>
      <c r="AB7" s="341"/>
      <c r="AC7" s="341"/>
      <c r="AD7" s="341"/>
      <c r="AE7" s="341"/>
      <c r="AF7" s="341"/>
      <c r="AG7" s="357"/>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365" t="s">
        <v>70</v>
      </c>
      <c r="D8" s="345"/>
      <c r="E8" s="348" t="s">
        <v>159</v>
      </c>
      <c r="F8" s="351"/>
      <c r="G8" s="351"/>
      <c r="H8" s="351"/>
      <c r="I8" s="399"/>
      <c r="J8" s="399"/>
      <c r="K8" s="45"/>
      <c r="L8" s="45"/>
      <c r="M8" s="45" t="str">
        <f>IF($F$1="委託業務従事日誌","業務管理者等","主任研究者等")&amp;"　所属："</f>
        <v>主任研究者等　所属：</v>
      </c>
      <c r="N8" s="348" t="s">
        <v>125</v>
      </c>
      <c r="O8" s="351"/>
      <c r="P8" s="351"/>
      <c r="Q8" s="89"/>
      <c r="R8" s="72" t="s">
        <v>45</v>
      </c>
      <c r="S8" s="327" t="str" cm="1">
        <f t="array" ref="S8">_xlfn.IFS(AND(COUNTA(E8)&gt;=1,COUNTA(N8)&gt;=1,COUNTA(I8)&gt;=1),"○",TRUE,IF(COUNTA(E8)&gt;=1,"","✕ "&amp;AJ8&amp;" ")&amp;IF(COUNTA(N8)&gt;=1,"","✕ "&amp;AJ10)&amp;IF(COUNTA(I8)&gt;=1,"","✕ "&amp;AJ23))</f>
        <v>✕ “雇用形態”が未入力。</v>
      </c>
      <c r="T8" s="71"/>
      <c r="W8" s="71"/>
      <c r="X8" s="71"/>
      <c r="Y8" s="341"/>
      <c r="Z8" s="341"/>
      <c r="AA8" s="341"/>
      <c r="AB8" s="341"/>
      <c r="AC8" s="341"/>
      <c r="AD8" s="341"/>
      <c r="AE8" s="341"/>
      <c r="AF8" s="341"/>
      <c r="AG8" s="357"/>
      <c r="AH8" s="170" t="s">
        <v>92</v>
      </c>
      <c r="AI8" s="169" t="str">
        <f>IF(COUNTA(E8)&gt;=1,"○","✕")</f>
        <v>○</v>
      </c>
      <c r="AJ8" s="69" t="s">
        <v>91</v>
      </c>
      <c r="AO8" s="145"/>
      <c r="AP8" s="176"/>
      <c r="AQ8" s="3"/>
      <c r="AR8" s="3"/>
      <c r="AS8" s="3"/>
    </row>
    <row r="9" spans="1:108" ht="21.05" customHeight="1">
      <c r="A9" s="346" t="s">
        <v>102</v>
      </c>
      <c r="B9" s="143"/>
      <c r="C9" s="96"/>
      <c r="D9" s="95" t="s">
        <v>3</v>
      </c>
      <c r="E9" s="348" t="s">
        <v>155</v>
      </c>
      <c r="F9" s="348"/>
      <c r="G9" s="348"/>
      <c r="H9" s="348"/>
      <c r="I9" s="349"/>
      <c r="J9" s="350"/>
      <c r="K9" s="44"/>
      <c r="L9" s="44"/>
      <c r="M9" s="309" t="s">
        <v>6</v>
      </c>
      <c r="N9" s="348" t="s">
        <v>122</v>
      </c>
      <c r="O9" s="351"/>
      <c r="P9" s="351"/>
      <c r="Q9" s="89"/>
      <c r="R9" s="72" t="s">
        <v>45</v>
      </c>
      <c r="S9" s="327" t="str" cm="1">
        <f t="array" ref="S9">_xlfn.IFS(AND(COUNTA(E9)&gt;=1,COUNTA(N9)&gt;=1,COUNTA(I9)&gt;=1),"○",TRUE,IF(COUNTA(E9)&gt;=1,"","✕ "&amp;AJ9&amp;" ")&amp;IF(COUNTA(N9)&gt;=1,"","✕ "&amp;AJ11)&amp;IF(COUNTA(I9)&gt;=1,"","✕ "&amp;AJ22))</f>
        <v>✕ “勤務体系”が未入力。</v>
      </c>
      <c r="T9" s="71"/>
      <c r="W9" s="71"/>
      <c r="X9" s="71"/>
      <c r="Y9" s="341"/>
      <c r="Z9" s="341"/>
      <c r="AA9" s="341"/>
      <c r="AB9" s="341"/>
      <c r="AC9" s="341"/>
      <c r="AD9" s="341"/>
      <c r="AE9" s="341"/>
      <c r="AF9" s="341"/>
      <c r="AG9" s="357"/>
      <c r="AH9" s="168" t="s">
        <v>94</v>
      </c>
      <c r="AI9" s="169" t="str">
        <f>IF(COUNTA(E9)&gt;=1,"○","✕")</f>
        <v>○</v>
      </c>
      <c r="AJ9" s="69" t="s">
        <v>93</v>
      </c>
      <c r="AO9" s="145"/>
      <c r="AP9" s="144"/>
      <c r="AQ9" s="3"/>
      <c r="AR9" s="3"/>
      <c r="AS9" s="3"/>
    </row>
    <row r="10" spans="1:108" ht="29.95" customHeight="1" thickBot="1">
      <c r="A10" s="347"/>
      <c r="B10" s="61">
        <f>COUNTIF($B$13:$B$43,"月")+COUNTIF($B$13:$B$43,"火")+COUNTIF($B$13:$B$43,"水")+COUNTIF($B$13:$B$43,"木")+COUNTIF($B$13:$B$43,"金")+COUNTIF($B$13:$B$43,"土")+COUNTIF($B$13:$B$43,"日")-COUNTIF($C$13:$C$43,"休日")-COUNTIF($C$13:$C$43,"休日出勤")-COUNTIF($C$13:$C$43,"振休")-COUNTIF($C$13:$C$43,"代休")</f>
        <v>23</v>
      </c>
      <c r="C10" s="352" t="str">
        <f>"←稼働"&amp;F54&amp;"日
 + "&amp;"休暇"&amp;E54&amp;"日"</f>
        <v>←稼働23日
 + 休暇0日</v>
      </c>
      <c r="D10" s="353"/>
      <c r="E10" s="354" t="str">
        <f>IF(OR(I9="管理職/高プロ",I9="固定残業代有",I9="(大学・国研等)管理職/高プロ"),"所定労働時間                                                                                                                                                                                              (hh:mm/日)","")</f>
        <v/>
      </c>
      <c r="F10" s="355"/>
      <c r="G10" s="311"/>
      <c r="H10" s="356" t="str" cm="1">
        <f t="array" ref="H10">_xlfn.IFS(OR(N54="管理職",N54="裁量労働制",N54="固定残業制"),"半休・時間休　(hh:mm/月)",OR(N54="(大学・国研等)裁量労働制"),"給与支給上の休日労働時間(hh:mm/月)",TRUE,"")</f>
        <v/>
      </c>
      <c r="I10" s="356"/>
      <c r="J10" s="308"/>
      <c r="K10" s="356" t="str" cm="1">
        <f t="array" ref="K10">_xlfn.IFS(OR(N54="裁量労働制",N54="(大学・国研等)裁量労働制"),"労基提出した協定上
の みなし時間(hh:mm/日)",N54="固定残業制","雇用契約に記載の
固定残業時間(hh:mm/月)",TRUE,"")</f>
        <v/>
      </c>
      <c r="L10" s="356"/>
      <c r="M10" s="356"/>
      <c r="N10" s="308"/>
      <c r="O10" s="397" t="str" cm="1">
        <f t="array" ref="O10">_xlfn.IFS(AND(OR(H2="あり",Q2="あり"),I9&lt;&gt;"通常勤務"),"他の公的事業
従事(hh:mm/月)",AND(H2="なし",Q2="なし"),"",TRUE,"")</f>
        <v/>
      </c>
      <c r="P10" s="398"/>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341"/>
      <c r="Z10" s="341"/>
      <c r="AA10" s="341"/>
      <c r="AB10" s="341"/>
      <c r="AC10" s="341"/>
      <c r="AD10" s="341"/>
      <c r="AE10" s="341"/>
      <c r="AF10" s="341"/>
      <c r="AG10" s="357"/>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366" t="s">
        <v>0</v>
      </c>
      <c r="B11" s="368" t="s">
        <v>1</v>
      </c>
      <c r="C11" s="370" t="s">
        <v>87</v>
      </c>
      <c r="D11" s="400" t="s">
        <v>168</v>
      </c>
      <c r="E11" s="401"/>
      <c r="F11" s="401"/>
      <c r="G11" s="402"/>
      <c r="H11" s="403" t="s">
        <v>7</v>
      </c>
      <c r="I11" s="403" t="s">
        <v>8</v>
      </c>
      <c r="J11" s="405" t="s">
        <v>86</v>
      </c>
      <c r="K11" s="405"/>
      <c r="L11" s="405"/>
      <c r="M11" s="405"/>
      <c r="N11" s="405"/>
      <c r="O11" s="405"/>
      <c r="P11" s="405"/>
      <c r="Q11" s="406"/>
      <c r="R11" s="72"/>
      <c r="S11" s="328"/>
      <c r="T11" s="71"/>
      <c r="W11" s="71"/>
      <c r="X11" s="71"/>
      <c r="Y11" s="341"/>
      <c r="Z11" s="341"/>
      <c r="AA11" s="341"/>
      <c r="AB11" s="341"/>
      <c r="AC11" s="341"/>
      <c r="AD11" s="341"/>
      <c r="AE11" s="341"/>
      <c r="AF11" s="341"/>
      <c r="AG11" s="357"/>
      <c r="AH11" s="168" t="s">
        <v>98</v>
      </c>
      <c r="AI11" s="169" t="str">
        <f>IF(COUNTA(N9)&gt;=1,"○","✕")</f>
        <v>○</v>
      </c>
      <c r="AJ11" s="69" t="s">
        <v>97</v>
      </c>
      <c r="AK11" s="1"/>
      <c r="AL11" s="305"/>
      <c r="AM11" s="305"/>
      <c r="AN11" s="305"/>
      <c r="AO11" s="151" t="s">
        <v>108</v>
      </c>
      <c r="AP11" s="162" t="s">
        <v>107</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367"/>
      <c r="B12" s="369"/>
      <c r="C12" s="371"/>
      <c r="D12" s="41" t="s">
        <v>4</v>
      </c>
      <c r="E12" s="4" t="s">
        <v>5</v>
      </c>
      <c r="F12" s="5" t="s">
        <v>4</v>
      </c>
      <c r="G12" s="4" t="s">
        <v>5</v>
      </c>
      <c r="H12" s="404"/>
      <c r="I12" s="404"/>
      <c r="J12" s="407"/>
      <c r="K12" s="407"/>
      <c r="L12" s="407"/>
      <c r="M12" s="407"/>
      <c r="N12" s="407"/>
      <c r="O12" s="407"/>
      <c r="P12" s="407"/>
      <c r="Q12" s="408"/>
      <c r="R12" s="72"/>
      <c r="S12" s="328" t="str">
        <f>IF(TEXT(ABS((E23-D23)+(G23-F23)-H23),IF((E23-D23)+(G23-F23)&lt;H23,"-[h]:mm","[h]:mm"))&lt;"0:00"*1,"✕","○")</f>
        <v>○</v>
      </c>
      <c r="T12" s="71"/>
      <c r="W12" s="71"/>
      <c r="X12" s="71"/>
      <c r="Y12" s="341"/>
      <c r="Z12" s="341"/>
      <c r="AA12" s="341"/>
      <c r="AB12" s="341"/>
      <c r="AC12" s="341"/>
      <c r="AD12" s="341"/>
      <c r="AE12" s="341"/>
      <c r="AF12" s="341"/>
      <c r="AG12" s="357"/>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109</v>
      </c>
      <c r="AP12" s="163" t="s">
        <v>12</v>
      </c>
      <c r="AQ12" s="160" t="s">
        <v>116</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46357</v>
      </c>
      <c r="B13" s="37" t="str">
        <f>TEXT(A13,"aaa")</f>
        <v>火</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388"/>
      <c r="K13" s="389"/>
      <c r="L13" s="389"/>
      <c r="M13" s="389"/>
      <c r="N13" s="389"/>
      <c r="O13" s="389"/>
      <c r="P13" s="389"/>
      <c r="Q13" s="390"/>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115</v>
      </c>
      <c r="AP13" s="164" t="s">
        <v>12</v>
      </c>
      <c r="AQ13" s="146" t="s">
        <v>116</v>
      </c>
      <c r="AR13" s="146" t="s">
        <v>117</v>
      </c>
      <c r="AS13" s="147" t="s">
        <v>118</v>
      </c>
    </row>
    <row r="14" spans="1:108" ht="17.149999999999999" customHeight="1">
      <c r="A14" s="7">
        <f t="shared" ref="A14:A19" si="0">A13+1</f>
        <v>46358</v>
      </c>
      <c r="B14" s="38" t="str">
        <f>TEXT(A14,"aaa")</f>
        <v>水</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391"/>
      <c r="K14" s="392"/>
      <c r="L14" s="392"/>
      <c r="M14" s="392"/>
      <c r="N14" s="392"/>
      <c r="O14" s="392"/>
      <c r="P14" s="392"/>
      <c r="Q14" s="393"/>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114</v>
      </c>
      <c r="AP14" s="164" t="s">
        <v>12</v>
      </c>
      <c r="AQ14" s="146" t="s">
        <v>116</v>
      </c>
      <c r="AR14" s="146" t="s">
        <v>117</v>
      </c>
      <c r="AS14" s="147" t="s">
        <v>118</v>
      </c>
    </row>
    <row r="15" spans="1:108" ht="17.149999999999999" customHeight="1">
      <c r="A15" s="7">
        <f t="shared" si="0"/>
        <v>46359</v>
      </c>
      <c r="B15" s="38" t="str">
        <f t="shared" ref="B15:B18" si="1">TEXT(A15,"aaa")</f>
        <v>木</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391"/>
      <c r="K15" s="392"/>
      <c r="L15" s="392"/>
      <c r="M15" s="392"/>
      <c r="N15" s="392"/>
      <c r="O15" s="392"/>
      <c r="P15" s="392"/>
      <c r="Q15" s="393"/>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113</v>
      </c>
      <c r="AP15" s="164" t="s">
        <v>12</v>
      </c>
      <c r="AQ15" s="146" t="s">
        <v>116</v>
      </c>
      <c r="AR15" s="146" t="s">
        <v>117</v>
      </c>
      <c r="AS15" s="147" t="s">
        <v>118</v>
      </c>
    </row>
    <row r="16" spans="1:108" ht="17.149999999999999" customHeight="1">
      <c r="A16" s="7">
        <f t="shared" si="0"/>
        <v>46360</v>
      </c>
      <c r="B16" s="38" t="str">
        <f t="shared" si="1"/>
        <v>金</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391"/>
      <c r="K16" s="392"/>
      <c r="L16" s="392"/>
      <c r="M16" s="392"/>
      <c r="N16" s="392"/>
      <c r="O16" s="392"/>
      <c r="P16" s="392"/>
      <c r="Q16" s="393"/>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116</v>
      </c>
      <c r="AR16" s="146" t="s">
        <v>12</v>
      </c>
      <c r="AS16" s="147" t="s">
        <v>12</v>
      </c>
    </row>
    <row r="17" spans="1:45" ht="17.149999999999999" customHeight="1">
      <c r="A17" s="7">
        <f t="shared" si="0"/>
        <v>46361</v>
      </c>
      <c r="B17" s="38" t="str">
        <f t="shared" si="1"/>
        <v>土</v>
      </c>
      <c r="C17" s="334"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391"/>
      <c r="K17" s="392"/>
      <c r="L17" s="392"/>
      <c r="M17" s="392"/>
      <c r="N17" s="392"/>
      <c r="O17" s="392"/>
      <c r="P17" s="392"/>
      <c r="Q17" s="393"/>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112</v>
      </c>
      <c r="AP17" s="164" t="s">
        <v>12</v>
      </c>
      <c r="AQ17" s="146" t="s">
        <v>116</v>
      </c>
      <c r="AR17" s="146" t="s">
        <v>12</v>
      </c>
      <c r="AS17" s="147" t="s">
        <v>12</v>
      </c>
    </row>
    <row r="18" spans="1:45" ht="17.149999999999999" customHeight="1">
      <c r="A18" s="21">
        <f t="shared" si="0"/>
        <v>46362</v>
      </c>
      <c r="B18" s="39" t="str">
        <f t="shared" si="1"/>
        <v>日</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391"/>
      <c r="K18" s="392"/>
      <c r="L18" s="392"/>
      <c r="M18" s="392"/>
      <c r="N18" s="392"/>
      <c r="O18" s="392"/>
      <c r="P18" s="392"/>
      <c r="Q18" s="393"/>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111</v>
      </c>
      <c r="AP18" s="164" t="s">
        <v>12</v>
      </c>
      <c r="AQ18" s="146" t="s">
        <v>116</v>
      </c>
      <c r="AR18" s="146" t="s">
        <v>12</v>
      </c>
      <c r="AS18" s="147" t="s">
        <v>12</v>
      </c>
    </row>
    <row r="19" spans="1:45" ht="17.149999999999999" customHeight="1" thickBot="1">
      <c r="A19" s="21">
        <f t="shared" si="0"/>
        <v>46363</v>
      </c>
      <c r="B19" s="39" t="str">
        <f>TEXT(A19,"aaa")</f>
        <v>月</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394"/>
      <c r="K19" s="395"/>
      <c r="L19" s="395"/>
      <c r="M19" s="395"/>
      <c r="N19" s="395"/>
      <c r="O19" s="395"/>
      <c r="P19" s="395"/>
      <c r="Q19" s="396"/>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110</v>
      </c>
      <c r="AP19" s="165" t="s">
        <v>12</v>
      </c>
      <c r="AQ19" s="161" t="s">
        <v>116</v>
      </c>
      <c r="AR19" s="161" t="s">
        <v>117</v>
      </c>
      <c r="AS19" s="148" t="s">
        <v>118</v>
      </c>
    </row>
    <row r="20" spans="1:45" ht="17.149999999999999" customHeight="1">
      <c r="A20" s="7">
        <f>A19+1</f>
        <v>46364</v>
      </c>
      <c r="B20" s="38" t="str">
        <f>TEXT(A20,"aaa")</f>
        <v>火</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376"/>
      <c r="K20" s="377"/>
      <c r="L20" s="377"/>
      <c r="M20" s="377"/>
      <c r="N20" s="377"/>
      <c r="O20" s="377"/>
      <c r="P20" s="377"/>
      <c r="Q20" s="378"/>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336" t="str" cm="1">
        <f t="array" ref="AB20">_xlfn.IFS(AND(D20="",F20="",COUNTA($J$20)=0),"○",AND(I20="",COUNTA($J$20)=1),IF(OR($I$20&lt;&gt;"",$I$21&lt;&gt;"",$I$22&lt;&gt;"",$I$23&lt;&gt;"",$I$24&lt;&gt;"",$I$25&lt;&gt;"",$I$26&lt;&gt;"",$I$27&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46365</v>
      </c>
      <c r="B21" s="38" t="str">
        <f t="shared" ref="B21:B43" si="5">TEXT(A21,"aaa")</f>
        <v>水</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379"/>
      <c r="K21" s="380"/>
      <c r="L21" s="380"/>
      <c r="M21" s="380"/>
      <c r="N21" s="380"/>
      <c r="O21" s="380"/>
      <c r="P21" s="380"/>
      <c r="Q21" s="38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336" t="str" cm="1">
        <f t="array" ref="AB21">_xlfn.IFS(AND(D21="",F21="",COUNTA($J$20)=0),"○",AND(I21="",COUNTA($J$20)=1),IF(OR($I$20&lt;&gt;"",$I$21&lt;&gt;"",$I$22&lt;&gt;"",$I$23&lt;&gt;"",$I$24&lt;&gt;"",$I$25&lt;&gt;"",$I$26&lt;&gt;"",$I$27&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46366</v>
      </c>
      <c r="B22" s="38" t="str">
        <f t="shared" si="5"/>
        <v>木</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379"/>
      <c r="K22" s="380"/>
      <c r="L22" s="380"/>
      <c r="M22" s="380"/>
      <c r="N22" s="380"/>
      <c r="O22" s="380"/>
      <c r="P22" s="380"/>
      <c r="Q22" s="38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336" t="str" cm="1">
        <f t="array" ref="AB22">_xlfn.IFS(AND(D22="",F22="",COUNTA($J$20)=0),"○",AND(I22="",COUNTA($J$20)=1),IF(OR($I$20&lt;&gt;"",$I$21&lt;&gt;"",$I$22&lt;&gt;"",$I$23&lt;&gt;"",$I$24&lt;&gt;"",$I$25&lt;&gt;"",$I$26&lt;&gt;"",$I$27&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46367</v>
      </c>
      <c r="B23" s="38" t="str">
        <f t="shared" si="5"/>
        <v>金</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379"/>
      <c r="K23" s="380"/>
      <c r="L23" s="380"/>
      <c r="M23" s="380"/>
      <c r="N23" s="380"/>
      <c r="O23" s="380"/>
      <c r="P23" s="380"/>
      <c r="Q23" s="38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336" t="str" cm="1">
        <f t="array" ref="AB23">_xlfn.IFS(AND(D23="",F23="",COUNTA($J$20)=0),"○",AND(I23="",COUNTA($J$20)=1),IF(OR($I$20&lt;&gt;"",$I$21&lt;&gt;"",$I$22&lt;&gt;"",$I$23&lt;&gt;"",$I$24&lt;&gt;"",$I$25&lt;&gt;"",$I$26&lt;&gt;"",$I$27&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46368</v>
      </c>
      <c r="B24" s="38" t="str">
        <f t="shared" si="5"/>
        <v>土</v>
      </c>
      <c r="C24" s="334"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379"/>
      <c r="K24" s="380"/>
      <c r="L24" s="380"/>
      <c r="M24" s="380"/>
      <c r="N24" s="380"/>
      <c r="O24" s="380"/>
      <c r="P24" s="380"/>
      <c r="Q24" s="38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336" t="str" cm="1">
        <f t="array" ref="AB24">_xlfn.IFS(AND(D24="",F24="",COUNTA($J$20)=0),"○",AND(I24="",COUNTA($J$20)=1),IF(OR($I$20&lt;&gt;"",$I$21&lt;&gt;"",$I$22&lt;&gt;"",$I$23&lt;&gt;"",$I$24&lt;&gt;"",$I$25&lt;&gt;"",$I$26&lt;&gt;"",$I$27&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46369</v>
      </c>
      <c r="B25" s="38" t="str">
        <f t="shared" si="5"/>
        <v>日</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379"/>
      <c r="K25" s="380"/>
      <c r="L25" s="380"/>
      <c r="M25" s="380"/>
      <c r="N25" s="380"/>
      <c r="O25" s="380"/>
      <c r="P25" s="380"/>
      <c r="Q25" s="38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336" t="str" cm="1">
        <f t="array" ref="AB25">_xlfn.IFS(AND(D25="",F25="",COUNTA($J$20)=0),"○",AND(I25="",COUNTA($J$20)=1),IF(OR($I$20&lt;&gt;"",$I$21&lt;&gt;"",$I$22&lt;&gt;"",$I$23&lt;&gt;"",$I$24&lt;&gt;"",$I$25&lt;&gt;"",$I$26&lt;&gt;"",$I$27&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46370</v>
      </c>
      <c r="B26" s="38" t="str">
        <f t="shared" si="5"/>
        <v>月</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379"/>
      <c r="K26" s="380"/>
      <c r="L26" s="380"/>
      <c r="M26" s="380"/>
      <c r="N26" s="380"/>
      <c r="O26" s="380"/>
      <c r="P26" s="380"/>
      <c r="Q26" s="38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336" t="str" cm="1">
        <f t="array" ref="AB26">_xlfn.IFS(AND(D26="",F26="",COUNTA($J$20)=0),"○",AND(I26="",COUNTA($J$20)=1),IF(OR($I$20&lt;&gt;"",$I$21&lt;&gt;"",$I$22&lt;&gt;"",$I$23&lt;&gt;"",$I$24&lt;&gt;"",$I$25&lt;&gt;"",$I$26&lt;&gt;"",$I$27&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46371</v>
      </c>
      <c r="B27" s="38" t="str">
        <f t="shared" si="5"/>
        <v>火</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385"/>
      <c r="K27" s="386"/>
      <c r="L27" s="386"/>
      <c r="M27" s="386"/>
      <c r="N27" s="386"/>
      <c r="O27" s="386"/>
      <c r="P27" s="386"/>
      <c r="Q27" s="38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336" t="str" cm="1">
        <f t="array" ref="AB27">_xlfn.IFS(AND(D27="",F27="",COUNTA($J$20)=0),"○",AND(I27="",COUNTA($J$20)=1),IF(OR($I$20&lt;&gt;"",$I$21&lt;&gt;"",$I$22&lt;&gt;"",$I$23&lt;&gt;"",$I$24&lt;&gt;"",$I$25&lt;&gt;"",$I$26&lt;&gt;"",$I$27&lt;&gt;""),"○","△"),AND(I27&gt;0,COUNTA($J$20)=1),"○",AND(I27="-",COUNTA($J$20)=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46372</v>
      </c>
      <c r="B28" s="38" t="str">
        <f t="shared" si="5"/>
        <v>水</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376"/>
      <c r="K28" s="377"/>
      <c r="L28" s="377"/>
      <c r="M28" s="377"/>
      <c r="N28" s="377"/>
      <c r="O28" s="377"/>
      <c r="P28" s="377"/>
      <c r="Q28" s="378"/>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336" t="str" cm="1">
        <f t="array" ref="AB28">_xlfn.IFS(AND(D28="",F28="",COUNTA($J$28)=0),"○",AND(I28="",COUNTA($J$28)=1),IF(OR($I$28&lt;&gt;"",$I$29&lt;&gt;"",$I$30&lt;&gt;"",$I$31&lt;&gt;"",$I$32&lt;&gt;"",$I$33&lt;&gt;"",$I$34&lt;&gt;"",$I$35&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46373</v>
      </c>
      <c r="B29" s="38" t="str">
        <f t="shared" si="5"/>
        <v>木</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379"/>
      <c r="K29" s="380"/>
      <c r="L29" s="380"/>
      <c r="M29" s="380"/>
      <c r="N29" s="380"/>
      <c r="O29" s="380"/>
      <c r="P29" s="380"/>
      <c r="Q29" s="38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336" t="str" cm="1">
        <f t="array" ref="AB29">_xlfn.IFS(AND(D29="",F29="",COUNTA($J$28)=0),"○",AND(I29="",COUNTA($J$28)=1),IF(OR($I$28&lt;&gt;"",$I$29&lt;&gt;"",$I$30&lt;&gt;"",$I$31&lt;&gt;"",$I$32&lt;&gt;"",$I$33&lt;&gt;"",$I$34&lt;&gt;"",$I$35&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46374</v>
      </c>
      <c r="B30" s="38" t="str">
        <f t="shared" si="5"/>
        <v>金</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379"/>
      <c r="K30" s="380"/>
      <c r="L30" s="380"/>
      <c r="M30" s="380"/>
      <c r="N30" s="380"/>
      <c r="O30" s="380"/>
      <c r="P30" s="380"/>
      <c r="Q30" s="38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336" t="str" cm="1">
        <f t="array" ref="AB30">_xlfn.IFS(AND(D30="",F30="",COUNTA($J$28)=0),"○",AND(I30="",COUNTA($J$28)=1),IF(OR($I$28&lt;&gt;"",$I$29&lt;&gt;"",$I$30&lt;&gt;"",$I$31&lt;&gt;"",$I$32&lt;&gt;"",$I$33&lt;&gt;"",$I$34&lt;&gt;"",$I$35&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46375</v>
      </c>
      <c r="B31" s="38" t="str">
        <f t="shared" si="5"/>
        <v>土</v>
      </c>
      <c r="C31" s="334"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379"/>
      <c r="K31" s="380"/>
      <c r="L31" s="380"/>
      <c r="M31" s="380"/>
      <c r="N31" s="380"/>
      <c r="O31" s="380"/>
      <c r="P31" s="380"/>
      <c r="Q31" s="38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336" t="str" cm="1">
        <f t="array" ref="AB31">_xlfn.IFS(AND(D31="",F31="",COUNTA($J$28)=0),"○",AND(I31="",COUNTA($J$28)=1),IF(OR($I$28&lt;&gt;"",$I$29&lt;&gt;"",$I$30&lt;&gt;"",$I$31&lt;&gt;"",$I$32&lt;&gt;"",$I$33&lt;&gt;"",$I$34&lt;&gt;"",$I$35&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46376</v>
      </c>
      <c r="B32" s="38" t="str">
        <f t="shared" si="5"/>
        <v>日</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379"/>
      <c r="K32" s="380"/>
      <c r="L32" s="380"/>
      <c r="M32" s="380"/>
      <c r="N32" s="380"/>
      <c r="O32" s="380"/>
      <c r="P32" s="380"/>
      <c r="Q32" s="38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336" t="str" cm="1">
        <f t="array" ref="AB32">_xlfn.IFS(AND(D32="",F32="",COUNTA($J$28)=0),"○",AND(I32="",COUNTA($J$28)=1),IF(OR($I$28&lt;&gt;"",$I$29&lt;&gt;"",$I$30&lt;&gt;"",$I$31&lt;&gt;"",$I$32&lt;&gt;"",$I$33&lt;&gt;"",$I$34&lt;&gt;"",$I$35&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46377</v>
      </c>
      <c r="B33" s="38" t="str">
        <f t="shared" si="5"/>
        <v>月</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379"/>
      <c r="K33" s="380"/>
      <c r="L33" s="380"/>
      <c r="M33" s="380"/>
      <c r="N33" s="380"/>
      <c r="O33" s="380"/>
      <c r="P33" s="380"/>
      <c r="Q33" s="38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336" t="str" cm="1">
        <f t="array" ref="AB33">_xlfn.IFS(AND(D33="",F33="",COUNTA($J$28)=0),"○",AND(I33="",COUNTA($J$28)=1),IF(OR($I$28&lt;&gt;"",$I$29&lt;&gt;"",$I$30&lt;&gt;"",$I$31&lt;&gt;"",$I$32&lt;&gt;"",$I$33&lt;&gt;"",$I$34&lt;&gt;"",$I$35&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46378</v>
      </c>
      <c r="B34" s="38" t="str">
        <f t="shared" si="5"/>
        <v>火</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379"/>
      <c r="K34" s="380"/>
      <c r="L34" s="380"/>
      <c r="M34" s="380"/>
      <c r="N34" s="380"/>
      <c r="O34" s="380"/>
      <c r="P34" s="380"/>
      <c r="Q34" s="38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336" t="str" cm="1">
        <f t="array" ref="AB34">_xlfn.IFS(AND(D34="",F34="",COUNTA($J$28)=0),"○",AND(I34="",COUNTA($J$28)=1),IF(OR($I$28&lt;&gt;"",$I$29&lt;&gt;"",$I$30&lt;&gt;"",$I$31&lt;&gt;"",$I$32&lt;&gt;"",$I$33&lt;&gt;"",$I$34&lt;&gt;"",$I$35&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46379</v>
      </c>
      <c r="B35" s="38" t="str">
        <f t="shared" si="5"/>
        <v>水</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385"/>
      <c r="K35" s="386"/>
      <c r="L35" s="386"/>
      <c r="M35" s="386"/>
      <c r="N35" s="386"/>
      <c r="O35" s="386"/>
      <c r="P35" s="386"/>
      <c r="Q35" s="38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336" t="str" cm="1">
        <f t="array" ref="AB35">_xlfn.IFS(AND(D35="",F35="",COUNTA($J$28)=0),"○",AND(I35="",COUNTA($J$28)=1),IF(OR($I$28&lt;&gt;"",$I$29&lt;&gt;"",$I$30&lt;&gt;"",$I$31&lt;&gt;"",$I$32&lt;&gt;"",$I$33&lt;&gt;"",$I$34&lt;&gt;"",$I$35&lt;&gt;""),"○","△"),AND(I35&gt;0,COUNTA($J$28)=1),"○",AND(I35="-",COUNTA($J$28)=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46380</v>
      </c>
      <c r="B36" s="38" t="str">
        <f t="shared" si="5"/>
        <v>木</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376"/>
      <c r="K36" s="377"/>
      <c r="L36" s="377"/>
      <c r="M36" s="377"/>
      <c r="N36" s="377"/>
      <c r="O36" s="377"/>
      <c r="P36" s="377"/>
      <c r="Q36" s="378"/>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336" t="str" cm="1">
        <f t="array" ref="AB36">_xlfn.IFS(AND(D36="",F36="",COUNTA($J$36)=0),"○",AND(I36="",COUNTA($J$36)=1),IF(OR($I$36&lt;&gt;"",$I$37&lt;&gt;"",$I$38&lt;&gt;"",$I$39&lt;&gt;"",$I$40&lt;&gt;"",$I$41&lt;&gt;"",$I$42&lt;&gt;"",$I$43&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46381</v>
      </c>
      <c r="B37" s="38" t="str">
        <f t="shared" si="5"/>
        <v>金</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379"/>
      <c r="K37" s="380"/>
      <c r="L37" s="380"/>
      <c r="M37" s="380"/>
      <c r="N37" s="380"/>
      <c r="O37" s="380"/>
      <c r="P37" s="380"/>
      <c r="Q37" s="38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336" t="str" cm="1">
        <f t="array" ref="AB37">_xlfn.IFS(AND(D37="",F37="",COUNTA($J$36)=0),"○",AND(I37="",COUNTA($J$36)=1),IF(OR($I$36&lt;&gt;"",$I$37&lt;&gt;"",$I$38&lt;&gt;"",$I$39&lt;&gt;"",$I$40&lt;&gt;"",$I$41&lt;&gt;"",$I$42&lt;&gt;"",$I$43&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46382</v>
      </c>
      <c r="B38" s="38" t="str">
        <f t="shared" si="5"/>
        <v>土</v>
      </c>
      <c r="C38" s="334"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379"/>
      <c r="K38" s="380"/>
      <c r="L38" s="380"/>
      <c r="M38" s="380"/>
      <c r="N38" s="380"/>
      <c r="O38" s="380"/>
      <c r="P38" s="380"/>
      <c r="Q38" s="38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336" t="str" cm="1">
        <f t="array" ref="AB38">_xlfn.IFS(AND(D38="",F38="",COUNTA($J$36)=0),"○",AND(I38="",COUNTA($J$36)=1),IF(OR($I$36&lt;&gt;"",$I$37&lt;&gt;"",$I$38&lt;&gt;"",$I$39&lt;&gt;"",$I$40&lt;&gt;"",$I$41&lt;&gt;"",$I$42&lt;&gt;"",$I$43&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46383</v>
      </c>
      <c r="B39" s="38" t="str">
        <f t="shared" si="5"/>
        <v>日</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379"/>
      <c r="K39" s="380"/>
      <c r="L39" s="380"/>
      <c r="M39" s="380"/>
      <c r="N39" s="380"/>
      <c r="O39" s="380"/>
      <c r="P39" s="380"/>
      <c r="Q39" s="38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336" t="str" cm="1">
        <f t="array" ref="AB39">_xlfn.IFS(AND(D39="",F39="",COUNTA($J$36)=0),"○",AND(I39="",COUNTA($J$36)=1),IF(OR($I$36&lt;&gt;"",$I$37&lt;&gt;"",$I$38&lt;&gt;"",$I$39&lt;&gt;"",$I$40&lt;&gt;"",$I$41&lt;&gt;"",$I$42&lt;&gt;"",$I$43&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46384</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379"/>
      <c r="K40" s="380"/>
      <c r="L40" s="380"/>
      <c r="M40" s="380"/>
      <c r="N40" s="380"/>
      <c r="O40" s="380"/>
      <c r="P40" s="380"/>
      <c r="Q40" s="38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336" t="str" cm="1">
        <f t="array" ref="AB40">_xlfn.IFS(AND(D40="",F40="",COUNTA($J$36)=0),"○",AND(I40="",COUNTA($J$36)=1),IF(OR($I$36&lt;&gt;"",$I$37&lt;&gt;"",$I$38&lt;&gt;"",$I$39&lt;&gt;"",$I$40&lt;&gt;"",$I$41&lt;&gt;"",$I$42&lt;&gt;"",$I$43&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46385</v>
      </c>
      <c r="B41" s="38" t="str">
        <f t="shared" si="5"/>
        <v>火</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379"/>
      <c r="K41" s="380"/>
      <c r="L41" s="380"/>
      <c r="M41" s="380"/>
      <c r="N41" s="380"/>
      <c r="O41" s="380"/>
      <c r="P41" s="380"/>
      <c r="Q41" s="38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336" t="str" cm="1">
        <f t="array" ref="AB41">_xlfn.IFS(AND(D41="",F41="",COUNTA($J$36)=0),"○",AND(I41="",COUNTA($J$36)=1),IF(OR($I$36&lt;&gt;"",$I$37&lt;&gt;"",$I$38&lt;&gt;"",$I$39&lt;&gt;"",$I$40&lt;&gt;"",$I$41&lt;&gt;"",$I$42&lt;&gt;"",$I$43&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46386</v>
      </c>
      <c r="B42" s="38" t="str">
        <f t="shared" si="5"/>
        <v>水</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379"/>
      <c r="K42" s="380"/>
      <c r="L42" s="380"/>
      <c r="M42" s="380"/>
      <c r="N42" s="380"/>
      <c r="O42" s="380"/>
      <c r="P42" s="380"/>
      <c r="Q42" s="38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336" t="str" cm="1">
        <f t="array" ref="AB42">_xlfn.IFS(AND(D42="",F42="",COUNTA($J$36)=0),"○",AND(I42="",COUNTA($J$36)=1),IF(OR($I$36&lt;&gt;"",$I$37&lt;&gt;"",$I$38&lt;&gt;"",$I$39&lt;&gt;"",$I$40&lt;&gt;"",$I$41&lt;&gt;"",$I$42&lt;&gt;"",$I$43&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46387</v>
      </c>
      <c r="B43" s="40" t="str">
        <f t="shared" si="5"/>
        <v>木</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382"/>
      <c r="K43" s="383"/>
      <c r="L43" s="383"/>
      <c r="M43" s="383"/>
      <c r="N43" s="383"/>
      <c r="O43" s="383"/>
      <c r="P43" s="383"/>
      <c r="Q43" s="384"/>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336" t="str" cm="1">
        <f t="array" ref="AB43">_xlfn.IFS(AND(D43="",F43="",COUNTA($J$36)=0),"○",AND(I43="",COUNTA($J$36)=1),IF(OR($I$36&lt;&gt;"",$I$37&lt;&gt;"",$I$38&lt;&gt;"",$I$39&lt;&gt;"",$I$40&lt;&gt;"",$I$41&lt;&gt;"",$I$42&lt;&gt;"",$I$43&lt;&gt;""),"○","△"),AND(I43&gt;0,COUNTA($J$36)=1),"○",AND(I43="-",COUNTA($J$36)=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1.95"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 customHeight="1">
      <c r="A46" s="415" t="s">
        <v>164</v>
      </c>
      <c r="B46" s="416"/>
      <c r="C46" s="416"/>
      <c r="D46" s="416"/>
      <c r="E46" s="416"/>
      <c r="F46" s="416"/>
      <c r="G46" s="416"/>
      <c r="H46" s="416"/>
      <c r="I46" s="416"/>
      <c r="J46" s="417" t="s">
        <v>165</v>
      </c>
      <c r="K46" s="417"/>
      <c r="L46" s="417"/>
      <c r="M46" s="417"/>
      <c r="N46" s="417"/>
      <c r="O46" s="417"/>
      <c r="P46" s="417"/>
      <c r="Q46" s="418"/>
      <c r="AO46" s="25"/>
      <c r="AP46" s="25"/>
      <c r="AQ46" s="25"/>
      <c r="AR46" s="25"/>
      <c r="AS46" s="25"/>
    </row>
    <row r="47" spans="1:45" ht="7.05" customHeight="1" thickBot="1">
      <c r="A47" s="35"/>
      <c r="B47" s="56"/>
      <c r="C47" s="56"/>
      <c r="D47" s="419"/>
      <c r="E47" s="419"/>
      <c r="F47" s="57"/>
      <c r="G47" s="57"/>
      <c r="H47" s="57"/>
      <c r="I47" s="57"/>
      <c r="J47" s="419"/>
      <c r="K47" s="419"/>
      <c r="L47" s="419"/>
      <c r="M47" s="419"/>
      <c r="N47" s="419"/>
      <c r="O47" s="419"/>
      <c r="P47" s="419"/>
      <c r="Q47" s="420"/>
      <c r="AO47" s="25"/>
      <c r="AP47" s="25"/>
      <c r="AQ47" s="25"/>
      <c r="AR47" s="25"/>
      <c r="AS47" s="25"/>
    </row>
    <row r="48" spans="1:45" ht="16.600000000000001" customHeight="1" thickBot="1">
      <c r="A48" s="9"/>
      <c r="B48" s="421" t="s">
        <v>10</v>
      </c>
      <c r="C48" s="422"/>
      <c r="D48" s="423"/>
      <c r="E48" s="424"/>
      <c r="F48" s="55" t="s">
        <v>11</v>
      </c>
      <c r="G48" s="425"/>
      <c r="H48" s="426"/>
      <c r="I48" s="426"/>
      <c r="J48" s="427"/>
      <c r="K48" s="55" t="s">
        <v>9</v>
      </c>
      <c r="L48" s="428"/>
      <c r="M48" s="426"/>
      <c r="N48" s="426"/>
      <c r="O48" s="426"/>
      <c r="P48" s="427"/>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00000000000001" customHeight="1">
      <c r="A50" s="409" t="s">
        <v>169</v>
      </c>
      <c r="B50" s="409"/>
      <c r="C50" s="409"/>
      <c r="D50" s="409"/>
      <c r="E50" s="409"/>
      <c r="F50" s="409"/>
      <c r="G50" s="409"/>
      <c r="H50" s="409"/>
      <c r="I50" s="409"/>
      <c r="J50" s="409"/>
      <c r="K50" s="409"/>
      <c r="L50" s="409"/>
      <c r="M50" s="409"/>
      <c r="N50" s="409"/>
      <c r="O50" s="409"/>
      <c r="P50" s="409"/>
      <c r="Q50" s="409"/>
      <c r="AO50" s="25"/>
      <c r="AP50" s="25"/>
      <c r="AQ50" s="25"/>
      <c r="AR50" s="25"/>
      <c r="AS50" s="25"/>
    </row>
    <row r="51" spans="1:45" ht="17.45" customHeight="1">
      <c r="A51" s="410"/>
      <c r="B51" s="410"/>
      <c r="C51" s="410"/>
      <c r="D51" s="410"/>
      <c r="E51" s="410"/>
      <c r="F51" s="410"/>
      <c r="G51" s="410"/>
      <c r="H51" s="410"/>
      <c r="I51" s="410"/>
      <c r="J51" s="410"/>
      <c r="K51" s="410"/>
      <c r="L51" s="410"/>
      <c r="M51" s="410"/>
      <c r="N51" s="410"/>
      <c r="O51" s="410"/>
      <c r="P51" s="410"/>
      <c r="Q51" s="410"/>
      <c r="AO51" s="25"/>
      <c r="AP51" s="25"/>
      <c r="AQ51" s="25"/>
      <c r="AR51" s="25"/>
      <c r="AS51" s="25"/>
    </row>
    <row r="52" spans="1:45" ht="19.45" customHeight="1" thickBot="1">
      <c r="A52" s="314"/>
      <c r="B52" s="315"/>
      <c r="C52" s="315"/>
      <c r="D52" s="315"/>
      <c r="E52" s="315"/>
      <c r="F52" s="315"/>
      <c r="G52" s="315"/>
      <c r="H52" s="315"/>
      <c r="I52" s="315"/>
      <c r="J52" s="315"/>
      <c r="K52" s="315"/>
      <c r="L52" s="315"/>
      <c r="M52" s="315"/>
      <c r="N52" s="315"/>
      <c r="O52" s="315"/>
      <c r="P52" s="315"/>
      <c r="Q52" s="315"/>
    </row>
    <row r="53" spans="1:45" ht="49.5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11" t="s">
        <v>135</v>
      </c>
      <c r="M53" s="412"/>
      <c r="N53" s="199" t="s">
        <v>17</v>
      </c>
      <c r="O53" s="200"/>
      <c r="P53" s="200"/>
      <c r="Q53" s="200"/>
      <c r="AI53" s="67"/>
    </row>
    <row r="54" spans="1:45" ht="11.55" hidden="1" outlineLevel="1" thickBot="1">
      <c r="A54" s="201">
        <f>$B$10</f>
        <v>23</v>
      </c>
      <c r="B54" s="202">
        <f>ROUNDDOWN(ROUND(G10*24*60,1)/60,3)</f>
        <v>0</v>
      </c>
      <c r="C54" s="202"/>
      <c r="D54" s="203">
        <f>ROUNDDOWN(ROUND(N10*24*60,1)/60,3)</f>
        <v>0</v>
      </c>
      <c r="E54" s="203">
        <f>COUNTIF($C$13:$C$43,"休暇")</f>
        <v>0</v>
      </c>
      <c r="F54" s="204">
        <f>A54-E54</f>
        <v>23</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413" t="str" cm="1">
        <f t="array" ref="L54">_xlfn.IFS(N54="裁量労働制",L57,N54="固定残業制",L58,N54="管理職",L56,N54="一般従業員",L59,N54="(大学・国研等)管理職",L60,N54="(大学・国研等)裁量労働制",L61,TRUE,"-")</f>
        <v>-</v>
      </c>
      <c r="M54" s="414"/>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5" hidden="1" outlineLevel="1" thickBot="1">
      <c r="A55" s="208"/>
      <c r="B55" s="208"/>
      <c r="C55" s="208"/>
      <c r="D55" s="209"/>
      <c r="E55" s="209"/>
      <c r="F55" s="209"/>
      <c r="G55" s="209"/>
      <c r="H55" s="209"/>
      <c r="I55" s="209"/>
      <c r="J55" s="209"/>
      <c r="K55" s="198"/>
      <c r="L55" s="210"/>
      <c r="M55" s="211"/>
      <c r="N55" s="208"/>
      <c r="O55" s="208"/>
      <c r="P55" s="208"/>
      <c r="Q55" s="208"/>
    </row>
    <row r="56" spans="1:45" ht="11.55" hidden="1" outlineLevel="1" thickBot="1">
      <c r="A56" s="201">
        <f>A54</f>
        <v>23</v>
      </c>
      <c r="B56" s="202">
        <f>B54</f>
        <v>0</v>
      </c>
      <c r="C56" s="202"/>
      <c r="D56" s="212"/>
      <c r="E56" s="203">
        <f>E54</f>
        <v>0</v>
      </c>
      <c r="F56" s="204">
        <f>A56-E56</f>
        <v>23</v>
      </c>
      <c r="G56" s="212">
        <f>G54</f>
        <v>0</v>
      </c>
      <c r="H56" s="203">
        <f>H54</f>
        <v>0</v>
      </c>
      <c r="I56" s="203">
        <f>I54</f>
        <v>0</v>
      </c>
      <c r="J56" s="212">
        <f>J54</f>
        <v>0</v>
      </c>
      <c r="K56" s="198"/>
      <c r="L56" s="413">
        <f>ROUNDDOWN(IF((B56*F56-G56)&gt;=(H56+I56+J56),H56+J56,IF((B56*F56-G56)&lt;=(H56+I56+J56),(B56*F56-G56)*(H56+J56)/(H56+I56+J56))),2)</f>
        <v>0</v>
      </c>
      <c r="M56" s="414"/>
      <c r="N56" s="207" t="s">
        <v>79</v>
      </c>
      <c r="O56" s="207"/>
      <c r="P56" s="207"/>
      <c r="Q56" s="207"/>
    </row>
    <row r="57" spans="1:45" ht="11.55" hidden="1" outlineLevel="1" thickBot="1">
      <c r="A57" s="201">
        <f>A54</f>
        <v>23</v>
      </c>
      <c r="B57" s="202">
        <f>B54</f>
        <v>0</v>
      </c>
      <c r="C57" s="202"/>
      <c r="D57" s="213">
        <f>D54</f>
        <v>0</v>
      </c>
      <c r="E57" s="203">
        <f>E54</f>
        <v>0</v>
      </c>
      <c r="F57" s="204">
        <f>A57-E57</f>
        <v>23</v>
      </c>
      <c r="G57" s="212">
        <f>G54</f>
        <v>0</v>
      </c>
      <c r="H57" s="203">
        <f>H54</f>
        <v>0</v>
      </c>
      <c r="I57" s="203">
        <f>I54</f>
        <v>0</v>
      </c>
      <c r="J57" s="203">
        <f>J54</f>
        <v>0</v>
      </c>
      <c r="K57" s="198"/>
      <c r="L57" s="413">
        <f>ROUNDDOWN(IF((D57*F57-G57)&gt;=(H57+I57),H57,IF((D57*F57-G57)&lt;(H57+I57),(D57*F57-G57)/(H57+I57)*H57))+J57,2)</f>
        <v>0</v>
      </c>
      <c r="M57" s="414"/>
      <c r="N57" s="207" t="s">
        <v>13</v>
      </c>
      <c r="O57" s="207"/>
      <c r="P57" s="207"/>
      <c r="Q57" s="207"/>
    </row>
    <row r="58" spans="1:45" ht="11.55" hidden="1" outlineLevel="1" thickBot="1">
      <c r="A58" s="201">
        <f>A54</f>
        <v>23</v>
      </c>
      <c r="B58" s="202">
        <f>B54</f>
        <v>0</v>
      </c>
      <c r="C58" s="202"/>
      <c r="D58" s="213">
        <f>D54</f>
        <v>0</v>
      </c>
      <c r="E58" s="203">
        <f>E54</f>
        <v>0</v>
      </c>
      <c r="F58" s="204">
        <f>A58-E58</f>
        <v>23</v>
      </c>
      <c r="G58" s="212">
        <f>G54</f>
        <v>0</v>
      </c>
      <c r="H58" s="203">
        <f>H54</f>
        <v>0</v>
      </c>
      <c r="I58" s="203">
        <f>I54</f>
        <v>0</v>
      </c>
      <c r="J58" s="203">
        <f>J54</f>
        <v>0</v>
      </c>
      <c r="K58" s="198"/>
      <c r="L58" s="413">
        <f>ROUNDDOWN(IF((B58*F58-G58)&gt;=(H58+I58),H58,IF((H58+I58)&lt;(B58*F58-G58+D58),(B58*F58-G58)*H58/(H58+I58),(B58*F58-G58)*H58/(H58+I58)+((H58+I58)-(B58*F58-G58+D58))*H58/(H58+I58)))+J58,2)</f>
        <v>0</v>
      </c>
      <c r="M58" s="414"/>
      <c r="N58" s="207" t="s">
        <v>14</v>
      </c>
      <c r="O58" s="207"/>
      <c r="P58" s="207"/>
      <c r="Q58" s="207"/>
    </row>
    <row r="59" spans="1:45" ht="11.55" hidden="1" outlineLevel="1" thickBot="1">
      <c r="A59" s="214"/>
      <c r="B59" s="214"/>
      <c r="C59" s="214"/>
      <c r="D59" s="215"/>
      <c r="E59" s="215"/>
      <c r="F59" s="215"/>
      <c r="G59" s="215"/>
      <c r="H59" s="215"/>
      <c r="I59" s="215"/>
      <c r="J59" s="215"/>
      <c r="K59" s="214"/>
      <c r="L59" s="413">
        <f>H54+J54</f>
        <v>0</v>
      </c>
      <c r="M59" s="414"/>
      <c r="N59" s="207" t="s">
        <v>15</v>
      </c>
      <c r="O59" s="207"/>
      <c r="P59" s="207"/>
      <c r="Q59" s="207"/>
    </row>
    <row r="60" spans="1:45" ht="13.85" hidden="1" outlineLevel="1" thickBot="1">
      <c r="A60" s="201">
        <f>A54</f>
        <v>23</v>
      </c>
      <c r="B60" s="202">
        <f>B54</f>
        <v>0</v>
      </c>
      <c r="C60" s="202"/>
      <c r="D60" s="213"/>
      <c r="E60" s="203">
        <f>E54</f>
        <v>0</v>
      </c>
      <c r="F60" s="204">
        <f>A60-E60</f>
        <v>23</v>
      </c>
      <c r="G60" s="212"/>
      <c r="H60" s="203">
        <f>H54</f>
        <v>0</v>
      </c>
      <c r="I60" s="203">
        <f>I54</f>
        <v>0</v>
      </c>
      <c r="J60" s="203">
        <f>J54</f>
        <v>0</v>
      </c>
      <c r="K60" s="198"/>
      <c r="L60" s="413">
        <f>ROUNDDOWN(IF((A60*B60)&gt;=(H60+J60+I60),(A60*B60),IF((A60*B60)&lt;(H60+J60+I60),(H60+J60+I60))),2)</f>
        <v>0</v>
      </c>
      <c r="M60" s="440"/>
      <c r="N60" s="217" t="s">
        <v>103</v>
      </c>
      <c r="O60" s="207"/>
      <c r="P60" s="207"/>
      <c r="Q60" s="207"/>
    </row>
    <row r="61" spans="1:45" ht="13.85" hidden="1" outlineLevel="1" thickBot="1">
      <c r="A61" s="201">
        <f>A54</f>
        <v>23</v>
      </c>
      <c r="B61" s="202">
        <f>B54</f>
        <v>0</v>
      </c>
      <c r="C61" s="202"/>
      <c r="D61" s="213">
        <f>D54</f>
        <v>0</v>
      </c>
      <c r="E61" s="203">
        <f>E54</f>
        <v>0</v>
      </c>
      <c r="F61" s="204">
        <f>A61-E61</f>
        <v>23</v>
      </c>
      <c r="G61" s="212">
        <f>G54</f>
        <v>0</v>
      </c>
      <c r="H61" s="203">
        <f>H54</f>
        <v>0</v>
      </c>
      <c r="I61" s="203">
        <f>I54</f>
        <v>0</v>
      </c>
      <c r="J61" s="203">
        <f>J54</f>
        <v>0</v>
      </c>
      <c r="K61" s="198"/>
      <c r="L61" s="413">
        <f>ROUNDDOWN(IF((A61*D61)+G61&gt;=(H61+J61+I61),(A61*D61)+G61,IF((A61*D61)+G61&lt;(H61+J61+I61),(H61+J61+I61))),2)</f>
        <v>0</v>
      </c>
      <c r="M61" s="440"/>
      <c r="N61" s="217" t="s">
        <v>104</v>
      </c>
      <c r="O61" s="207"/>
      <c r="P61" s="207"/>
      <c r="Q61" s="207"/>
    </row>
    <row r="62" spans="1:45" ht="11.55" hidden="1" outlineLevel="1" thickBot="1">
      <c r="A62" s="214"/>
      <c r="B62" s="214"/>
      <c r="C62" s="214"/>
      <c r="D62" s="214"/>
      <c r="E62" s="214"/>
      <c r="F62" s="214"/>
      <c r="G62" s="214"/>
      <c r="H62" s="214"/>
      <c r="I62" s="214"/>
      <c r="J62" s="214"/>
      <c r="K62" s="214"/>
      <c r="L62" s="218"/>
      <c r="M62" s="218"/>
      <c r="N62" s="207" t="s">
        <v>16</v>
      </c>
      <c r="O62" s="207"/>
      <c r="P62" s="207"/>
      <c r="Q62" s="207"/>
    </row>
    <row r="63" spans="1:45" ht="16.600000000000001"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00000000000001" customHeight="1">
      <c r="A64" s="101"/>
      <c r="B64" s="44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442"/>
      <c r="D64" s="443" t="str" cm="1">
        <f t="array" ref="D64">IF(AND(B95="",B126="",B157=""),"●",IF(_xlfn.IFS($N$54="管理職",B95,$N$54="裁量労働制",B126,$N$54="固定残業制",B157,TRUE,"")=0,"",_xlfn.IFS($N$54="管理職",B95,$N$54="裁量労働制",B126,$N$54="固定残業制",B157,TRUE,"")))</f>
        <v/>
      </c>
      <c r="E64" s="444"/>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00000000000001" customHeight="1">
      <c r="B65" s="44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446"/>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00000000000001"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00000000000001"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00000000000001"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429"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430"/>
      <c r="N68" s="430"/>
      <c r="O68" s="431"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432"/>
      <c r="Q68" s="105"/>
    </row>
    <row r="69" spans="1:18" ht="16.600000000000001" customHeight="1">
      <c r="A69" s="101"/>
      <c r="B69" s="433"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434"/>
      <c r="D69" s="435"/>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43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437"/>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00000000000001"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00000000000001" customHeight="1">
      <c r="A71" s="101"/>
      <c r="B71" s="438" t="str" cm="1">
        <f t="array" ref="B71">IF(AND(B101="",B132="",B163=""),"●",IF(_xlfn.IFS($N$54="管理職",B101,$N$54="裁量労働制",B132,$N$54="固定残業制",B163,TRUE,"")=0,"",_xlfn.IFS($N$54="管理職",B101,$N$54="裁量労働制",B132,$N$54="固定残業制",B163,TRUE,"")))</f>
        <v/>
      </c>
      <c r="C71" s="438"/>
      <c r="D71" s="438"/>
      <c r="E71" s="438"/>
      <c r="F71" s="438"/>
      <c r="G71" s="439" t="str" cm="1">
        <f t="array" ref="G71">IF(AND(H101="",H132="",H163=""),"●",IF(_xlfn.IFS($N$54="管理職",H101,$N$54="裁量労働制",H132,$N$54="固定残業制",H163,TRUE,"")=0,"",_xlfn.IFS($N$54="管理職",H101,$N$54="裁量労働制",H132,$N$54="固定残業制",H163,TRUE,"")))</f>
        <v/>
      </c>
      <c r="H71" s="439"/>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00000000000001" customHeight="1">
      <c r="A72" s="101"/>
      <c r="B72" s="457" t="str" cm="1">
        <f t="array" ref="B72">IF(AND(B102="",B133="",B164=""),"●",IF(_xlfn.IFS($N$54="管理職",B102,$N$54="裁量労働制",B133,$N$54="固定残業制",B164,TRUE,"")=0,"",_xlfn.IFS($N$54="管理職",B102,$N$54="裁量労働制",B133,$N$54="固定残業制",B164,TRUE,"")))</f>
        <v/>
      </c>
      <c r="C72" s="458"/>
      <c r="D72" s="459"/>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00000000000001"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00000000000001"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00000000000001"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00000000000001" customHeight="1">
      <c r="A76" s="101"/>
      <c r="B76" s="438" t="str" cm="1">
        <f t="array" ref="B76">IF(AND(B106="",B137="",B166=""),"●",IF(_xlfn.IFS($N$54="管理職",B106,$N$54="裁量労働制",B137,$N$54="固定残業制",B166,TRUE,"")=0,"",_xlfn.IFS($N$54="管理職",B106,$N$54="裁量労働制",B137,$N$54="固定残業制",B166,TRUE,"")))</f>
        <v/>
      </c>
      <c r="C76" s="438"/>
      <c r="D76" s="438"/>
      <c r="E76" s="438"/>
      <c r="F76" s="438"/>
      <c r="G76" s="71"/>
      <c r="H76" s="71"/>
      <c r="I76" s="104"/>
      <c r="J76" s="71"/>
      <c r="K76" s="107"/>
      <c r="L76" s="71"/>
      <c r="M76" s="71"/>
      <c r="N76" s="104"/>
      <c r="O76" s="71"/>
      <c r="P76" s="71"/>
      <c r="Q76" s="105"/>
      <c r="R76" s="71"/>
    </row>
    <row r="77" spans="1:18" ht="16.600000000000001"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00000000000001" customHeight="1">
      <c r="A78" s="101"/>
      <c r="B78" s="436" t="str" cm="1">
        <f t="array" ref="B78">IF(AND(B108="",B139="",B168=""),"●",IF(_xlfn.IFS($N$54="管理職",B108,$N$54="裁量労働制",B139,$N$54="固定残業制",B168,TRUE,"")=0,"",_xlfn.IFS($N$54="管理職",B108,$N$54="裁量労働制",B139,$N$54="固定残業制",B168,TRUE,"")))</f>
        <v/>
      </c>
      <c r="C78" s="460"/>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00000000000001"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00000000000001"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00000000000001" customHeight="1">
      <c r="A81" s="101"/>
      <c r="B81" s="71"/>
      <c r="C81" s="71"/>
      <c r="D81" s="71"/>
      <c r="E81" s="71"/>
      <c r="F81" s="71"/>
      <c r="G81" s="71"/>
      <c r="H81" s="71"/>
      <c r="I81" s="71"/>
      <c r="J81" s="71"/>
      <c r="K81" s="71"/>
      <c r="L81" s="71"/>
      <c r="M81" s="71"/>
      <c r="N81" s="94"/>
      <c r="O81" s="71"/>
      <c r="P81" s="71"/>
      <c r="Q81" s="105"/>
      <c r="R81" s="71"/>
    </row>
    <row r="82" spans="1:104" ht="16.600000000000001"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00000000000001" customHeight="1">
      <c r="A83" s="101"/>
      <c r="B83" s="447" t="str" cm="1">
        <f t="array" ref="B83">IF(AND(B114="",B145="",B174=""),"●",IF(_xlfn.IFS($N$54="管理職",B114,$N$54="裁量労働制",B145,$N$54="固定残業制",B174,TRUE,"")=0,"",_xlfn.IFS($N$54="管理職",B114,$N$54="裁量労働制",B145,$N$54="固定残業制",B174,TRUE,"")))</f>
        <v/>
      </c>
      <c r="C83" s="448"/>
      <c r="D83" s="448"/>
      <c r="E83" s="449"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450"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00000000000001" customHeight="1">
      <c r="A84" s="101"/>
      <c r="B84" s="451" t="str" cm="1">
        <f t="array" ref="B84">IF(AND(B115="",B146="",B175=""),"●",IF(_xlfn.IFS($N$54="管理職",B115,$N$54="裁量労働制",B146,$N$54="固定残業制",B175,TRUE,"")=0,"",_xlfn.IFS($N$54="管理職",B115,$N$54="裁量労働制",B146,$N$54="固定残業制",B175,TRUE,"")))</f>
        <v/>
      </c>
      <c r="C84" s="452" t="str" cm="1">
        <f t="array" ref="C84">IF(AND(C115="",C146="",C175=""),"●",IF(_xlfn.IFS($N$54="管理職",C115,$N$54="裁量労働制",C146,$N$54="固定残業制",C175,TRUE,"")=0,"",_xlfn.IFS($N$54="管理職",C115,$N$54="裁量労働制",C146,$N$54="固定残業制",C175,TRUE,"")))</f>
        <v>●</v>
      </c>
      <c r="D84" s="453"/>
      <c r="E84" s="448"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450"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00000000000001" customHeight="1">
      <c r="A85" s="101"/>
      <c r="B85" s="71"/>
      <c r="C85" s="71"/>
      <c r="D85" s="71"/>
      <c r="E85" s="71"/>
      <c r="F85" s="71"/>
      <c r="G85" s="71"/>
      <c r="H85" s="71"/>
      <c r="I85" s="71"/>
      <c r="J85" s="71"/>
      <c r="K85" s="71"/>
      <c r="L85" s="71"/>
      <c r="M85" s="71"/>
      <c r="N85" s="94"/>
      <c r="O85" s="71"/>
      <c r="P85" s="71"/>
      <c r="Q85" s="105"/>
      <c r="R85" s="71"/>
    </row>
    <row r="86" spans="1:104" ht="16.600000000000001"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00000000000001" customHeight="1">
      <c r="A87" s="101"/>
      <c r="B87" s="447" t="str" cm="1">
        <f t="array" ref="B87">IF(AND(B118="",B149="",B178=""),"●",IF(_xlfn.IFS($N$54="管理職",B118,$N$54="裁量労働制",B149,$N$54="固定残業制",B178,TRUE,"")=0,"",_xlfn.IFS($N$54="管理職",B118,$N$54="裁量労働制",B149,$N$54="固定残業制",B178,TRUE,"")))</f>
        <v/>
      </c>
      <c r="C87" s="448"/>
      <c r="D87" s="448"/>
      <c r="E87" s="449"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450"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00000000000001" customHeight="1">
      <c r="A88" s="101"/>
      <c r="B88" s="451" t="str" cm="1">
        <f t="array" ref="B88">IF(AND(B119="",B150="",B179=""),"●",IF(_xlfn.IFS($N$54="管理職",B119,$N$54="裁量労働制",B150,$N$54="固定残業制",B179,TRUE,"")=0,"",_xlfn.IFS($N$54="管理職",B119,$N$54="裁量労働制",B150,$N$54="固定残業制",B179,TRUE,"")))</f>
        <v/>
      </c>
      <c r="C88" s="452" t="str" cm="1">
        <f t="array" ref="C88">IF(AND(C119="",C150="",C179=""),"●",IF(_xlfn.IFS($N$54="管理職",C119,$N$54="裁量労働制",C150,$N$54="固定残業制",C179,TRUE,"")=0,"",_xlfn.IFS($N$54="管理職",C119,$N$54="裁量労働制",C150,$N$54="固定残業制",C179,TRUE,"")))</f>
        <v>●</v>
      </c>
      <c r="D88" s="453"/>
      <c r="E88" s="448"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450"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00000000000001"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00000000000001"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449"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454" t="str" cm="1">
        <f t="array" ref="M90">IF(AND(M121="",M152="",M181=""),"●",IF(_xlfn.IFS($N$54="管理職",M121,$N$54="裁量労働制",M152,$N$54="固定残業制",M181,TRUE,"")=0,"",_xlfn.IFS($N$54="管理職",M121,$N$54="裁量労働制",M152,$N$54="固定残業制",M181,TRUE,"")))</f>
        <v/>
      </c>
      <c r="N90" s="455" t="str" cm="1">
        <f t="array" ref="N90">IF(AND(N121="",N152="",N181=""),"●",IF(_xlfn.IFS($N$54="管理職",N121,$N$54="裁量労働制",N152,$N$54="固定残業制",N181,TRUE,"")=0,"",_xlfn.IFS($N$54="管理職",N121,$N$54="裁量労働制",N152,$N$54="固定残業制",N181,TRUE,"")))</f>
        <v>●</v>
      </c>
      <c r="P90" s="71"/>
      <c r="Q90" s="105"/>
      <c r="R90" s="71"/>
    </row>
    <row r="91" spans="1:104" ht="16.600000000000001" customHeight="1">
      <c r="A91" s="101"/>
      <c r="B91" s="456" t="str" cm="1">
        <f t="array" ref="B91">IF(AND(B122="",B153="",B182=""),"●",IF(_xlfn.IFS($N$54="管理職",B122,$N$54="裁量労働制",B153,$N$54="固定残業制",B182,TRUE,"")=0,"",_xlfn.IFS($N$54="管理職",B122,$N$54="裁量労働制",B153,$N$54="固定残業制",B182,TRUE,"")))</f>
        <v/>
      </c>
      <c r="C91" s="453"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448"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00000000000001" customHeight="1" thickBot="1">
      <c r="A92" s="126"/>
      <c r="B92" s="127"/>
      <c r="C92" s="127"/>
      <c r="D92" s="127"/>
      <c r="E92" s="127"/>
      <c r="F92" s="127"/>
      <c r="G92" s="127"/>
      <c r="H92" s="127"/>
      <c r="I92" s="127"/>
      <c r="J92" s="127"/>
      <c r="K92" s="127"/>
      <c r="L92" s="127"/>
      <c r="M92" s="127"/>
      <c r="N92" s="127"/>
      <c r="O92" s="127"/>
      <c r="P92" s="127"/>
      <c r="Q92" s="128"/>
    </row>
    <row r="93" spans="1:104" s="198" customFormat="1" ht="19.4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3.85" hidden="1" outlineLevel="1">
      <c r="A94" s="231"/>
      <c r="B94" s="230" t="str">
        <f>$A$53</f>
        <v>所定労働日数(日/月)</v>
      </c>
      <c r="C94" s="216"/>
      <c r="D94" s="231"/>
      <c r="E94" s="215">
        <f>$A$54</f>
        <v>23</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3.85" hidden="1" outlineLevel="1">
      <c r="A95" s="231"/>
      <c r="B95" s="230" t="str">
        <f>$E$53</f>
        <v>休暇日数(日/月)</v>
      </c>
      <c r="C95" s="240"/>
      <c r="D95" s="231"/>
      <c r="E95" s="215">
        <f>$E$54</f>
        <v>0</v>
      </c>
      <c r="F95" s="241">
        <f>$F$54</f>
        <v>23</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4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4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4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45" hidden="1" customHeight="1" outlineLevel="1">
      <c r="A99" s="231"/>
      <c r="B99" s="466">
        <f>O95</f>
        <v>0</v>
      </c>
      <c r="C99" s="467"/>
      <c r="D99" s="249"/>
      <c r="E99" s="259" t="str" cm="1">
        <f t="array" ref="E99">_xlfn.IFS(B99&lt;G99,"＜",B99&gt;=G99,"≧",TRUE,"")</f>
        <v>≧</v>
      </c>
      <c r="F99" s="247"/>
      <c r="G99" s="260">
        <f>$H$54+$I$54+$J$54</f>
        <v>0</v>
      </c>
      <c r="H99" s="231" t="s">
        <v>52</v>
      </c>
      <c r="I99" s="254" t="s">
        <v>53</v>
      </c>
      <c r="J99" s="260">
        <f>$H$54</f>
        <v>0</v>
      </c>
      <c r="K99" s="259" t="s">
        <v>81</v>
      </c>
      <c r="L99" s="468">
        <f>$I$54</f>
        <v>0</v>
      </c>
      <c r="M99" s="46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4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4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4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4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4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4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4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4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46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45" hidden="1" customHeight="1" outlineLevel="1">
      <c r="A108" s="231"/>
      <c r="B108" s="470">
        <f>O95</f>
        <v>0</v>
      </c>
      <c r="C108" s="471"/>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463"/>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4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4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4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4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4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4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4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4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4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4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4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4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4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4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4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4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3.85" hidden="1" outlineLevel="1">
      <c r="A125" s="231"/>
      <c r="B125" s="230" t="str">
        <f>$A$53</f>
        <v>所定労働日数(日/月)</v>
      </c>
      <c r="C125" s="216"/>
      <c r="D125" s="231"/>
      <c r="E125" s="215">
        <f>$A$54</f>
        <v>23</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3.85" hidden="1" outlineLevel="1">
      <c r="A126" s="231"/>
      <c r="B126" s="239" t="str">
        <f>$E$53</f>
        <v>休暇日数(日/月)</v>
      </c>
      <c r="C126" s="240"/>
      <c r="D126" s="231"/>
      <c r="E126" s="215">
        <f>$E$54</f>
        <v>0</v>
      </c>
      <c r="F126" s="241">
        <f>$F$54</f>
        <v>23</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4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4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4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45" hidden="1" customHeight="1" outlineLevel="1">
      <c r="A130" s="231"/>
      <c r="B130" s="470">
        <f>O126</f>
        <v>0</v>
      </c>
      <c r="C130" s="471"/>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4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4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4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4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4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4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4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4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472"/>
      <c r="N138" s="240"/>
      <c r="O138" s="465"/>
      <c r="P138" s="46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45" hidden="1" customHeight="1" outlineLevel="1">
      <c r="A139" s="231"/>
      <c r="B139" s="470">
        <f>$O$126</f>
        <v>0</v>
      </c>
      <c r="C139" s="471"/>
      <c r="D139" s="249"/>
      <c r="E139" s="240" t="s">
        <v>47</v>
      </c>
      <c r="F139" s="270" t="str">
        <f>"("&amp;$H$138&amp;" "&amp;$K$138&amp;" + "&amp;$I$53&amp;" "&amp;$I$54&amp;")"</f>
        <v>(NEDO事業の従事時間(h/月) 0 + 他の公的事業従事時間(h/月) 0)</v>
      </c>
      <c r="G139" s="271"/>
      <c r="H139" s="272"/>
      <c r="I139" s="272"/>
      <c r="J139" s="272"/>
      <c r="K139" s="272"/>
      <c r="L139" s="272"/>
      <c r="M139" s="473"/>
      <c r="N139" s="261"/>
      <c r="O139" s="463"/>
      <c r="P139" s="463"/>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4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4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4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4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4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4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4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4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4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4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4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4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4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4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4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4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45" hidden="1" customHeight="1" outlineLevel="1">
      <c r="A156" s="253"/>
      <c r="B156" s="230" t="str">
        <f>$A$53</f>
        <v>所定労働日数(日/月)</v>
      </c>
      <c r="C156" s="216"/>
      <c r="D156" s="231"/>
      <c r="E156" s="232">
        <f>A54</f>
        <v>23</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45" hidden="1" customHeight="1" outlineLevel="1">
      <c r="A157" s="231"/>
      <c r="B157" s="239" t="str">
        <f>$E$53</f>
        <v>休暇日数(日/月)</v>
      </c>
      <c r="C157" s="240"/>
      <c r="D157" s="231"/>
      <c r="E157" s="232">
        <f>E54</f>
        <v>0</v>
      </c>
      <c r="F157" s="241">
        <f>F54</f>
        <v>23</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4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4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4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461"/>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45" hidden="1" customHeight="1" outlineLevel="1">
      <c r="A161" s="231"/>
      <c r="B161" s="462" t="str">
        <f>TEXT($B$58*$F$58-G58,"###.00")&amp;" /固定除く"</f>
        <v>.00 /固定除く</v>
      </c>
      <c r="C161" s="463"/>
      <c r="D161" s="463"/>
      <c r="E161" s="259" t="str" cm="1">
        <f t="array" ref="E161">_xlfn.IFS(($B$58*$F$58-G58)&lt;G161,"＜",($B$58*$F$58-G58)&gt;=G161,"≧",TRUE,"")</f>
        <v>≧</v>
      </c>
      <c r="F161" s="247"/>
      <c r="G161" s="260">
        <f>$H$54+$I$54</f>
        <v>0</v>
      </c>
      <c r="H161" s="245" t="s">
        <v>52</v>
      </c>
      <c r="I161" s="254"/>
      <c r="J161" s="464">
        <f>$H$54</f>
        <v>0</v>
      </c>
      <c r="K161" s="463"/>
      <c r="L161" s="262"/>
      <c r="M161" s="261"/>
      <c r="N161" s="245" t="s">
        <v>56</v>
      </c>
      <c r="O161" s="261">
        <f>$I$54</f>
        <v>0</v>
      </c>
      <c r="P161" s="461"/>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4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4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465"/>
      <c r="P163" s="461"/>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45" hidden="1" customHeight="1" outlineLevel="1">
      <c r="A164" s="231"/>
      <c r="B164" s="462" t="str">
        <f>TEXT($B$58*$F$58+$D$58-G58,"###.00")&amp;" /固定含む"</f>
        <v>.00 /固定含む</v>
      </c>
      <c r="C164" s="463"/>
      <c r="D164" s="463"/>
      <c r="E164" s="259" t="str" cm="1">
        <f t="array" ref="E164">_xlfn.IFS(($B$58*$F$58+$D$58-G58)&lt;G164,"＜",($B$58*$F$58+$D$58-G58)&gt;=G164,"≧",TRUE,"")</f>
        <v>≧</v>
      </c>
      <c r="F164" s="247"/>
      <c r="G164" s="260">
        <f>$H$54+$I$54</f>
        <v>0</v>
      </c>
      <c r="H164" s="245" t="s">
        <v>52</v>
      </c>
      <c r="I164" s="260"/>
      <c r="J164" s="264">
        <f>$H$54</f>
        <v>0</v>
      </c>
      <c r="K164" s="259"/>
      <c r="L164" s="265" t="s">
        <v>56</v>
      </c>
      <c r="M164" s="261"/>
      <c r="N164" s="261">
        <f>$I$54</f>
        <v>0</v>
      </c>
      <c r="O164" s="463"/>
      <c r="P164" s="461"/>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4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4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4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4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4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4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4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4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4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45" hidden="1" customHeight="1" outlineLevel="1">
      <c r="A174" s="231"/>
      <c r="B174" s="252" t="str">
        <f>$O$156</f>
        <v>所定労働時間(h/月)</v>
      </c>
      <c r="C174" s="237"/>
      <c r="D174" s="198"/>
      <c r="E174" s="465" t="s">
        <v>47</v>
      </c>
      <c r="F174" s="231"/>
      <c r="G174" s="231"/>
      <c r="H174" s="239" t="str">
        <f>$H$53</f>
        <v>NEDO事業の従事時間(h/月)</v>
      </c>
      <c r="I174" s="216"/>
      <c r="J174" s="209"/>
      <c r="K174" s="211">
        <f>$H$54</f>
        <v>0</v>
      </c>
      <c r="L174" s="198"/>
      <c r="M174" s="198"/>
      <c r="N174" s="476"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45" hidden="1" customHeight="1" outlineLevel="1">
      <c r="A175" s="231"/>
      <c r="B175" s="462" t="str">
        <f>TEXT($B$58*$F$58-G58,"###.00")&amp;" /固定除く"</f>
        <v>.00 /固定除く</v>
      </c>
      <c r="C175" s="463"/>
      <c r="D175" s="463"/>
      <c r="E175" s="463"/>
      <c r="F175" s="270" t="str">
        <f>H174&amp;" "&amp;K$174&amp;" + "&amp;$I$53&amp;" "&amp;$I$54</f>
        <v>NEDO事業の従事時間(h/月) 0 + 他の公的事業従事時間(h/月) 0</v>
      </c>
      <c r="G175" s="271"/>
      <c r="H175" s="272"/>
      <c r="I175" s="272"/>
      <c r="J175" s="272"/>
      <c r="K175" s="272"/>
      <c r="L175" s="272"/>
      <c r="M175" s="198"/>
      <c r="N175" s="476"/>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4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4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45" hidden="1" customHeight="1" outlineLevel="1">
      <c r="A178" s="231"/>
      <c r="B178" s="252" t="str">
        <f>$O$156</f>
        <v>所定労働時間(h/月)</v>
      </c>
      <c r="C178" s="237"/>
      <c r="D178" s="198"/>
      <c r="E178" s="465" t="s">
        <v>47</v>
      </c>
      <c r="F178" s="231"/>
      <c r="G178" s="231"/>
      <c r="H178" s="239" t="str">
        <f>$H$53</f>
        <v>NEDO事業の従事時間(h/月)</v>
      </c>
      <c r="I178" s="216"/>
      <c r="J178" s="209"/>
      <c r="K178" s="211">
        <f>$H$54</f>
        <v>0</v>
      </c>
      <c r="L178" s="198"/>
      <c r="M178" s="198"/>
      <c r="N178" s="476"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45" hidden="1" customHeight="1" outlineLevel="1">
      <c r="A179" s="231"/>
      <c r="B179" s="462" t="str">
        <f>TEXT($B$58*$F$58-G58,"###.00")&amp;" /固定除く"</f>
        <v>.00 /固定除く</v>
      </c>
      <c r="C179" s="463"/>
      <c r="D179" s="463"/>
      <c r="E179" s="463"/>
      <c r="F179" s="270" t="str">
        <f>H178&amp;" "&amp;K$174&amp;" + "&amp;$I$53&amp;" "&amp;$I$54</f>
        <v>NEDO事業の従事時間(h/月) 0 + 他の公的事業従事時間(h/月) 0</v>
      </c>
      <c r="G179" s="271"/>
      <c r="H179" s="272"/>
      <c r="I179" s="272"/>
      <c r="J179" s="272"/>
      <c r="K179" s="272"/>
      <c r="L179" s="272"/>
      <c r="M179" s="198"/>
      <c r="N179" s="476"/>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4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45" hidden="1" customHeight="1" outlineLevel="1">
      <c r="A181" s="231"/>
      <c r="B181" s="279" t="s">
        <v>143</v>
      </c>
      <c r="C181" s="216"/>
      <c r="D181" s="247"/>
      <c r="E181" s="247"/>
      <c r="F181" s="280" t="str">
        <f>$O$156</f>
        <v>所定労働時間(h/月)</v>
      </c>
      <c r="G181" s="465" t="s">
        <v>47</v>
      </c>
      <c r="H181" s="231"/>
      <c r="I181" s="231"/>
      <c r="J181" s="239" t="str">
        <f>$H$53</f>
        <v>NEDO事業の従事時間(h/月)</v>
      </c>
      <c r="K181" s="216"/>
      <c r="L181" s="209"/>
      <c r="M181" s="474">
        <f>$H$54</f>
        <v>0</v>
      </c>
      <c r="N181" s="475"/>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45" hidden="1" customHeight="1" outlineLevel="1">
      <c r="A182" s="231"/>
      <c r="B182" s="462" t="str">
        <f>"( "&amp;H58+I58</f>
        <v>( 0</v>
      </c>
      <c r="C182" s="463"/>
      <c r="D182" s="283"/>
      <c r="E182" s="249"/>
      <c r="F182" s="284" t="str">
        <f>"ー　 "&amp;B58*F58-G58+D58&amp;"/固定含む )"</f>
        <v>ー　 0/固定含む )</v>
      </c>
      <c r="G182" s="463"/>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4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4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4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45" hidden="1" customHeight="1" outlineLevel="1">
      <c r="A186" s="240" t="s">
        <v>51</v>
      </c>
      <c r="B186" s="236" t="s">
        <v>106</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3.85"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3.85" hidden="1" outlineLevel="1">
      <c r="A188" s="231"/>
      <c r="B188" s="239"/>
      <c r="C188" s="215">
        <f>$A$54</f>
        <v>23</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4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4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4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45" hidden="1" customHeight="1" outlineLevel="1">
      <c r="A192" s="231"/>
      <c r="B192" s="470">
        <f>O188</f>
        <v>0</v>
      </c>
      <c r="C192" s="471"/>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4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4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4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4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4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4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4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4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4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4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4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4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4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4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4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4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4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4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4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4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4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4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4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4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45" hidden="1" customHeight="1" outlineLevel="1">
      <c r="A217" s="240" t="s">
        <v>51</v>
      </c>
      <c r="B217" s="236" t="s">
        <v>105</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3.85"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3.85" hidden="1" outlineLevel="1">
      <c r="A219" s="231"/>
      <c r="B219" s="239"/>
      <c r="C219" s="215">
        <f>$A$54</f>
        <v>23</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4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4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4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45" hidden="1" customHeight="1" outlineLevel="1">
      <c r="A223" s="231"/>
      <c r="B223" s="470">
        <f>O219</f>
        <v>0</v>
      </c>
      <c r="C223" s="471"/>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4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4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4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4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4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4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4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4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4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4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4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4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4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4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4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4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4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4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4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4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4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4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4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4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4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uqmaaiGxoSN/jO+/CuzfvBUp6I88zivG6DTfCLWWWmQlEpIeAgiBQsodCP6hnDwW+pRePfph6ZWDKxISt6VPWw==" saltValue="oBpfa+6lIW/WsgOKbYoPvw==" spinCount="100000" sheet="1" formatRows="0" selectLockedCells="1"/>
  <dataConsolidate/>
  <mergeCells count="115">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J36:Q43"/>
    <mergeCell ref="J28:Q35"/>
    <mergeCell ref="J13:Q19"/>
    <mergeCell ref="J20:Q27"/>
    <mergeCell ref="K10:M10"/>
    <mergeCell ref="O10:P10"/>
    <mergeCell ref="E8:H8"/>
    <mergeCell ref="I8:J8"/>
    <mergeCell ref="N8:P8"/>
    <mergeCell ref="D11:G11"/>
    <mergeCell ref="H11:H12"/>
    <mergeCell ref="I11:I12"/>
    <mergeCell ref="J11:Q12"/>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O1:P1"/>
    <mergeCell ref="R1:R3"/>
    <mergeCell ref="Y1:Y12"/>
    <mergeCell ref="E6:P6"/>
    <mergeCell ref="C7:D7"/>
    <mergeCell ref="A9:A10"/>
    <mergeCell ref="E9:H9"/>
    <mergeCell ref="I9:J9"/>
    <mergeCell ref="N9:P9"/>
    <mergeCell ref="C10:D10"/>
    <mergeCell ref="E10:F10"/>
    <mergeCell ref="H10:I10"/>
  </mergeCells>
  <phoneticPr fontId="2"/>
  <conditionalFormatting sqref="A13:I43">
    <cfRule type="expression" dxfId="223" priority="40">
      <formula>OR($C13="休暇",$C13="休日")</formula>
    </cfRule>
  </conditionalFormatting>
  <conditionalFormatting sqref="B13:B43">
    <cfRule type="expression" dxfId="222" priority="53">
      <formula>$B13="土"</formula>
    </cfRule>
    <cfRule type="expression" dxfId="221" priority="52">
      <formula>$B13="日"</formula>
    </cfRule>
  </conditionalFormatting>
  <conditionalFormatting sqref="B64 B68 F68 B71">
    <cfRule type="expression" dxfId="220" priority="38">
      <formula>OR($N$54="管理職",$N$54="裁量労働制",$N$54="固定残業制")</formula>
    </cfRule>
  </conditionalFormatting>
  <conditionalFormatting sqref="B64 B68 F68">
    <cfRule type="expression" dxfId="219" priority="6">
      <formula>OR($N$54="(大学・国研等)管理職",$N$54="(大学・国研等)裁量労働制")</formula>
    </cfRule>
  </conditionalFormatting>
  <conditionalFormatting sqref="B76">
    <cfRule type="expression" dxfId="218" priority="18">
      <formula>OR($N$54="管理職",$N$54="裁量労働制")</formula>
    </cfRule>
  </conditionalFormatting>
  <conditionalFormatting sqref="B77">
    <cfRule type="expression" dxfId="217" priority="32">
      <formula>OR($N$54="管理職",$N$54="裁量労働制")</formula>
    </cfRule>
  </conditionalFormatting>
  <conditionalFormatting sqref="B80">
    <cfRule type="expression" dxfId="216" priority="30">
      <formula>$N$54="固定残業制"</formula>
    </cfRule>
  </conditionalFormatting>
  <conditionalFormatting sqref="B83 B87 B90">
    <cfRule type="expression" dxfId="215" priority="27">
      <formula>$N$54="固定残業制"</formula>
    </cfRule>
  </conditionalFormatting>
  <conditionalFormatting sqref="B84 B88 B91">
    <cfRule type="expression" dxfId="214" priority="24">
      <formula>$N$54="固定残業制"</formula>
    </cfRule>
  </conditionalFormatting>
  <conditionalFormatting sqref="B65:C65 B69:C69 F69 B72:C72 B78:C78">
    <cfRule type="expression" dxfId="213" priority="12">
      <formula>OR($N$54="管理職",$N$54="裁量労働制")</formula>
    </cfRule>
  </conditionalFormatting>
  <conditionalFormatting sqref="B65:C65 B69:C69 F69 B72:C72">
    <cfRule type="expression" dxfId="212" priority="36">
      <formula>OR($N$54="管理職",$N$54="裁量労働制",$N$54="固定残業制")</formula>
    </cfRule>
  </conditionalFormatting>
  <conditionalFormatting sqref="B65:C65 B69:C69 F69">
    <cfRule type="expression" dxfId="211" priority="5">
      <formula>OR($N$54="(大学・国研等)管理職",$N$54="(大学・国研等)裁量労働制")</formula>
    </cfRule>
  </conditionalFormatting>
  <conditionalFormatting sqref="B69:D69">
    <cfRule type="expression" dxfId="210" priority="10">
      <formula>OR($N$54="管理職",$N$54="裁量労働制",$N$54="固定残業制",$N$54="(大学・国研等)管理職",$N$54="(大学・国研等)裁量労働制")</formula>
    </cfRule>
  </conditionalFormatting>
  <conditionalFormatting sqref="C64 F64:O64 C68 G68:O68 C71:N71">
    <cfRule type="expression" dxfId="209" priority="17">
      <formula>OR($N$54="管理職",$N$54="裁量労働制",$N$54="固定残業制")</formula>
    </cfRule>
  </conditionalFormatting>
  <conditionalFormatting sqref="C80:L80">
    <cfRule type="expression" dxfId="208" priority="28">
      <formula>$N$54="固定残業制"</formula>
    </cfRule>
  </conditionalFormatting>
  <conditionalFormatting sqref="C83:L83 C90:N90 C87:E87">
    <cfRule type="expression" dxfId="207" priority="21">
      <formula>$N$54="固定残業制"</formula>
    </cfRule>
  </conditionalFormatting>
  <conditionalFormatting sqref="C84:L84 C88:L88 C91:N91">
    <cfRule type="expression" dxfId="206" priority="22">
      <formula>$N$54="固定残業制"</formula>
    </cfRule>
  </conditionalFormatting>
  <conditionalFormatting sqref="C76:N76">
    <cfRule type="expression" dxfId="205" priority="37">
      <formula>OR($N$54="管理職",$N$54="裁量労働制")</formula>
    </cfRule>
  </conditionalFormatting>
  <conditionalFormatting sqref="C78:N78">
    <cfRule type="expression" dxfId="204" priority="35">
      <formula>OR($N$54="管理職",$N$54="裁量労働制")</formula>
    </cfRule>
  </conditionalFormatting>
  <conditionalFormatting sqref="C64:O64 C68 G68:O68">
    <cfRule type="expression" dxfId="203" priority="15">
      <formula>OR($N$54="管理職",$N$54="裁量労働制",$N$54="固定残業制",$N$54="(大学・国研等)管理職",$N$54="(大学・国研等)裁量労働制")</formula>
    </cfRule>
  </conditionalFormatting>
  <conditionalFormatting sqref="D65">
    <cfRule type="expression" dxfId="202" priority="4">
      <formula>OR($N$54="(大学・国研等)管理職",$N$54="(大学・国研等)裁量労働制")</formula>
    </cfRule>
  </conditionalFormatting>
  <conditionalFormatting sqref="D65:O65 C69 G69:O69 C72:N72">
    <cfRule type="expression" dxfId="201" priority="14">
      <formula>OR($N$54="管理職",$N$54="裁量労働制",$N$54="固定残業制")</formula>
    </cfRule>
  </conditionalFormatting>
  <conditionalFormatting sqref="D65:O65 C69 G69:O69">
    <cfRule type="expression" dxfId="200" priority="8">
      <formula>OR($N$54="(大学・国研等)管理職",$N$54="(大学・国研等)裁量労働制")</formula>
    </cfRule>
  </conditionalFormatting>
  <conditionalFormatting sqref="E10:F10">
    <cfRule type="expression" dxfId="199" priority="43">
      <formula>OR(I9="管理職/高プロ",I9="固定残業代有",I9="(大学・国研等)管理職/高プロ")</formula>
    </cfRule>
  </conditionalFormatting>
  <conditionalFormatting sqref="F83:L83 H90:N90">
    <cfRule type="expression" dxfId="198" priority="9">
      <formula>$N$54="固定残業制"</formula>
    </cfRule>
  </conditionalFormatting>
  <conditionalFormatting sqref="F87:L87">
    <cfRule type="expression" dxfId="197" priority="23">
      <formula>$N$54="固定残業制"</formula>
    </cfRule>
  </conditionalFormatting>
  <conditionalFormatting sqref="F77:N77">
    <cfRule type="expression" dxfId="196" priority="19">
      <formula>OR($N$54="管理職",$N$54="裁量労働制")</formula>
    </cfRule>
  </conditionalFormatting>
  <conditionalFormatting sqref="G10">
    <cfRule type="expression" dxfId="195" priority="48">
      <formula>OR($I$9="管理職/高プロ",$I$9="固定残業代有",$I$9="(大学・国研等)管理職/高プロ")</formula>
    </cfRule>
  </conditionalFormatting>
  <conditionalFormatting sqref="H2">
    <cfRule type="expression" dxfId="194" priority="46">
      <formula>COUNTA($F$1)=1</formula>
    </cfRule>
  </conditionalFormatting>
  <conditionalFormatting sqref="H10">
    <cfRule type="expression" dxfId="193" priority="41">
      <formula>OR($I$9="管理職/高プロ",$I$9="裁量",$I$9="固定残業代有",$I$9="(大学・国研等)裁量")</formula>
    </cfRule>
  </conditionalFormatting>
  <conditionalFormatting sqref="I9:J9">
    <cfRule type="expression" dxfId="192" priority="49">
      <formula>COUNTA($F$1)=1</formula>
    </cfRule>
  </conditionalFormatting>
  <conditionalFormatting sqref="I1:M1">
    <cfRule type="expression" dxfId="191" priority="51">
      <formula>$I$1&lt;&gt;"-"</formula>
    </cfRule>
  </conditionalFormatting>
  <conditionalFormatting sqref="J10">
    <cfRule type="expression" dxfId="190" priority="42">
      <formula>OR($I$9="管理職/高プロ",$I$9="裁量",$I$9="固定残業代有",$I$9="(大学・国研等)裁量")</formula>
    </cfRule>
  </conditionalFormatting>
  <conditionalFormatting sqref="K10">
    <cfRule type="expression" dxfId="189" priority="44">
      <formula>OR($I$9="裁量",$I$9="固定残業代有",$I$9="(大学・国研等)裁量")</formula>
    </cfRule>
  </conditionalFormatting>
  <conditionalFormatting sqref="M80">
    <cfRule type="expression" dxfId="188" priority="29">
      <formula>$N$54="固定残業制"</formula>
    </cfRule>
  </conditionalFormatting>
  <conditionalFormatting sqref="M83 M87 O90">
    <cfRule type="expression" dxfId="187" priority="26">
      <formula>$N$54="固定残業制"</formula>
    </cfRule>
  </conditionalFormatting>
  <conditionalFormatting sqref="M84 M88 O91">
    <cfRule type="expression" dxfId="186" priority="25">
      <formula>$N$54="固定残業制"</formula>
    </cfRule>
  </conditionalFormatting>
  <conditionalFormatting sqref="N10">
    <cfRule type="expression" dxfId="185" priority="50">
      <formula>OR($I$9="裁量",$I$9="固定残業代有",$I$9="(大学・国研等)裁量")</formula>
    </cfRule>
  </conditionalFormatting>
  <conditionalFormatting sqref="O10">
    <cfRule type="expression" dxfId="184" priority="54">
      <formula>AND(OR($H$2="あり",$Q$2="あり"),I9&lt;&gt;"通常勤務")</formula>
    </cfRule>
  </conditionalFormatting>
  <conditionalFormatting sqref="O76">
    <cfRule type="expression" dxfId="183" priority="34">
      <formula>OR($N$54="管理職",$N$54="裁量労働制")</formula>
    </cfRule>
  </conditionalFormatting>
  <conditionalFormatting sqref="O77">
    <cfRule type="expression" dxfId="182" priority="13">
      <formula>OR(,$N$54="管理職",$N$54="裁量労働制")</formula>
    </cfRule>
  </conditionalFormatting>
  <conditionalFormatting sqref="O78">
    <cfRule type="expression" dxfId="181" priority="31">
      <formula>OR($N$54="管理職",$N$54="裁量労働制")</formula>
    </cfRule>
  </conditionalFormatting>
  <conditionalFormatting sqref="O80 O84 O88">
    <cfRule type="expression" dxfId="180" priority="20">
      <formula>$N$54="固定残業制"</formula>
    </cfRule>
  </conditionalFormatting>
  <conditionalFormatting sqref="P64 D68 O68:P68">
    <cfRule type="expression" dxfId="179" priority="7">
      <formula>OR($N$54="(大学・国研等)管理職",$N$54="(大学・国研等)裁量労働制")</formula>
    </cfRule>
  </conditionalFormatting>
  <conditionalFormatting sqref="P64 D68 P68 O71">
    <cfRule type="expression" dxfId="178" priority="16">
      <formula>OR($N$54="管理職",$N$54="裁量労働制",$N$54="固定残業制")</formula>
    </cfRule>
  </conditionalFormatting>
  <conditionalFormatting sqref="P65 P69 O72">
    <cfRule type="expression" dxfId="177" priority="11">
      <formula>OR($N$54="管理職",$N$54="裁量労働制",$N$54="固定残業制")</formula>
    </cfRule>
  </conditionalFormatting>
  <conditionalFormatting sqref="P65 P69">
    <cfRule type="expression" dxfId="176" priority="33">
      <formula>OR($N$54="管理職",$N$54="裁量労働制",$N$54="(大学・国研等)管理職",$N$54="(大学・国研等)裁量労働制")</formula>
    </cfRule>
  </conditionalFormatting>
  <conditionalFormatting sqref="Q2">
    <cfRule type="expression" dxfId="175" priority="47">
      <formula>COUNTA($F$1)=1</formula>
    </cfRule>
  </conditionalFormatting>
  <conditionalFormatting sqref="Q10">
    <cfRule type="expression" dxfId="174" priority="55">
      <formula>AND(OR($H$2="あり",$Q$2="あり"),I9&lt;&gt;"通常勤務")</formula>
    </cfRule>
  </conditionalFormatting>
  <conditionalFormatting sqref="AI1">
    <cfRule type="expression" dxfId="170" priority="56">
      <formula>COUNTIF(AI2:AI26,"○")=COUNTA($AH$2:$AH$26)</formula>
    </cfRule>
  </conditionalFormatting>
  <dataValidations count="9">
    <dataValidation type="list" allowBlank="1" showInputMessage="1" showErrorMessage="1" sqref="H2 Q2" xr:uid="{6FDAD478-E359-4B42-9285-58C33459666F}">
      <formula1>"あり,なし"</formula1>
    </dataValidation>
    <dataValidation type="list" allowBlank="1" showInputMessage="1" showErrorMessage="1" sqref="F1:H1" xr:uid="{03E706C5-C128-4A5A-9E99-EB2B7369865C}">
      <formula1>"委託業務従事日誌,補助事業従事日誌"</formula1>
    </dataValidation>
    <dataValidation type="time" operator="greaterThan" allowBlank="1" showInputMessage="1" errorTitle="時刻を入力して下さい。" error="0:01以上の時刻を入力して下さい。" sqref="E13:E43 G13:G43" xr:uid="{EC3FE253-F830-4CF6-8600-391DA01269D6}">
      <formula1>0</formula1>
    </dataValidation>
    <dataValidation type="time" allowBlank="1" showInputMessage="1" showErrorMessage="1" errorTitle="時刻を入力してください。" error="0:00から23:59までの時刻が入力できます。" sqref="H13:H43" xr:uid="{4BE5CD4C-7E06-481A-9AAB-0EF6B4FA26F5}">
      <formula1>0</formula1>
      <formula2>0.999988425925926</formula2>
    </dataValidation>
    <dataValidation type="list" allowBlank="1" showInputMessage="1" showErrorMessage="1" sqref="N55:P55" xr:uid="{C806BD6F-3EA9-4E1B-8A81-4F4BC05C7F01}">
      <formula1>"管理職,裁量労働制,固定残業制,一般従業員,エフォート"</formula1>
    </dataValidation>
    <dataValidation type="list" imeMode="on" allowBlank="1" sqref="I9:J9" xr:uid="{460DB5B5-1F74-4EE2-B52B-EF72302A9EBD}">
      <formula1>"通常勤務,管理職/高プロ,裁量,固定残業代有,(大学・国研等)管理職/高プロ,(大学・国研等)裁量,その他"</formula1>
    </dataValidation>
    <dataValidation type="list" allowBlank="1" showInputMessage="1" showErrorMessage="1" sqref="C13:C43" xr:uid="{1EB3C3C8-D403-481A-AD76-74FB7190221B}">
      <formula1>$AP$4:$AP$7</formula1>
    </dataValidation>
    <dataValidation type="list" allowBlank="1" showInputMessage="1" showErrorMessage="1" sqref="I8:J8" xr:uid="{B502C331-9336-4FE9-8800-4475E985DC62}">
      <formula1>"直接雇用,出向,派遣"</formula1>
    </dataValidation>
    <dataValidation type="time" allowBlank="1" showInputMessage="1" errorTitle="時刻を入力してください。" error="0:00から23:59までの時刻が入力できます。" sqref="F13:F43 D13:D43" xr:uid="{4FC8251C-3DBA-40EA-B4AD-3F7756D594A3}">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FC88DCC-74B3-4A27-9DD8-D3CD7CCBE0DF}">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BF506DA-0D03-45D2-9BFF-DE4B7A355C0B}">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8B985A56-F03B-4BE1-A9B7-DC843DFC83A5}">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95172E9-0B11-42BD-BA45-9EDC19AEF1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0D1F3A86-3438-4430-B691-61E29838D978}">
            <xm:f>NOT(ISERROR(SEARCH("✕",AO10)))</xm:f>
            <xm:f>"✕"</xm:f>
            <x14:dxf>
              <font>
                <b/>
                <i val="0"/>
                <color rgb="FFFF0000"/>
              </font>
              <fill>
                <patternFill patternType="none">
                  <bgColor auto="1"/>
                </patternFill>
              </fill>
            </x14:dxf>
          </x14:cfRule>
          <xm:sqref>AO10:AR10</xm:sqref>
        </x14:conditionalFormatting>
      </x14:conditionalFormattings>
    </ext>
  </extLst>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（四半月単位）従事日誌202604</vt:lpstr>
      <vt:lpstr>（四半月単位）従事日誌202605 </vt:lpstr>
      <vt:lpstr>（四半月単位）従事日誌202606</vt:lpstr>
      <vt:lpstr>（四半月単位）従事日誌202607</vt:lpstr>
      <vt:lpstr>（四半月単位）従事日誌202608</vt:lpstr>
      <vt:lpstr>（四半月単位）従事日誌202609</vt:lpstr>
      <vt:lpstr>（四半月単位）従事日誌202610</vt:lpstr>
      <vt:lpstr>（四半月単位）従事日誌202611</vt:lpstr>
      <vt:lpstr>（四半月単位）従事日誌202612</vt:lpstr>
      <vt:lpstr>（四半月単位）従事日誌202701</vt:lpstr>
      <vt:lpstr>（四半月単位）従事日誌202702</vt:lpstr>
      <vt:lpstr>（四半月単位）従事日誌202703</vt:lpstr>
      <vt:lpstr>'（四半月単位）従事日誌202604'!Print_Area</vt:lpstr>
      <vt:lpstr>'（四半月単位）従事日誌202605 '!Print_Area</vt:lpstr>
      <vt:lpstr>'（四半月単位）従事日誌202606'!Print_Area</vt:lpstr>
      <vt:lpstr>'（四半月単位）従事日誌202607'!Print_Area</vt:lpstr>
      <vt:lpstr>'（四半月単位）従事日誌202608'!Print_Area</vt:lpstr>
      <vt:lpstr>'（四半月単位）従事日誌202609'!Print_Area</vt:lpstr>
      <vt:lpstr>'（四半月単位）従事日誌202610'!Print_Area</vt:lpstr>
      <vt:lpstr>'（四半月単位）従事日誌202611'!Print_Area</vt:lpstr>
      <vt:lpstr>'（四半月単位）従事日誌202612'!Print_Area</vt:lpstr>
      <vt:lpstr>'（四半月単位）従事日誌202701'!Print_Area</vt:lpstr>
      <vt:lpstr>'（四半月単位）従事日誌202702'!Print_Area</vt:lpstr>
      <vt:lpstr>'（四半月単位）従事日誌202703'!Print_Area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